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firstSheet="7" activeTab="7"/>
  </bookViews>
  <sheets>
    <sheet name="spr.doch." sheetId="1" r:id="rId1"/>
    <sheet name="spr.wyd." sheetId="2" r:id="rId2"/>
    <sheet name="spr.zad.zlec.." sheetId="3" r:id="rId3"/>
    <sheet name="dotacje celowe." sheetId="4" r:id="rId4"/>
    <sheet name="Nr 14" sheetId="5" r:id="rId5"/>
    <sheet name="NR 13" sheetId="6" r:id="rId6"/>
    <sheet name="arkusz nr 12" sheetId="7" r:id="rId7"/>
    <sheet name="Nr 8" sheetId="8" r:id="rId8"/>
    <sheet name="spr.inwest." sheetId="9" r:id="rId9"/>
    <sheet name="spr.GFOŚiGW" sheetId="10" r:id="rId10"/>
    <sheet name="spr.fin.niedob." sheetId="11" r:id="rId11"/>
    <sheet name="spr.stowarzysz." sheetId="12" r:id="rId12"/>
    <sheet name="Nr 11" sheetId="13" r:id="rId13"/>
  </sheets>
  <definedNames/>
  <calcPr fullCalcOnLoad="1"/>
</workbook>
</file>

<file path=xl/sharedStrings.xml><?xml version="1.0" encoding="utf-8"?>
<sst xmlns="http://schemas.openxmlformats.org/spreadsheetml/2006/main" count="1181" uniqueCount="754">
  <si>
    <t xml:space="preserve">                                  osoby uczestniczące w zajęciach w</t>
  </si>
  <si>
    <t xml:space="preserve">                                  centrum integracji społecznej</t>
  </si>
  <si>
    <t xml:space="preserve">                                 świadczenia z pomocy społecznej, </t>
  </si>
  <si>
    <t xml:space="preserve">                                  niektóre świadczenia rodzinne oraz</t>
  </si>
  <si>
    <t xml:space="preserve">                                  za osoby uczestniczące w zajęciach w</t>
  </si>
  <si>
    <t xml:space="preserve"> Dz.  Rozdz.     §    Wyszczególnienie                         </t>
  </si>
  <si>
    <t xml:space="preserve">                       4210    zakup materiałów i wyposażenia</t>
  </si>
  <si>
    <t>754                             BEZPIECZEŃSTWO PUBLICZNE I</t>
  </si>
  <si>
    <t xml:space="preserve">                                  OCHRONA PRZECIWPOŻAROWA</t>
  </si>
  <si>
    <t xml:space="preserve">          75414               Obrona cywilna</t>
  </si>
  <si>
    <t xml:space="preserve">                       3110    świadczenia społeczne</t>
  </si>
  <si>
    <t xml:space="preserve">                       4120    składki na Fundusz Pracy</t>
  </si>
  <si>
    <t xml:space="preserve">                       4300    zakup usług pozostałych</t>
  </si>
  <si>
    <t xml:space="preserve">                       4410    podróże służbowe krajowe</t>
  </si>
  <si>
    <t xml:space="preserve">                OGÓŁEM   PRZYCHODY                                              </t>
  </si>
  <si>
    <t xml:space="preserve">    ZWIĄZANYCH Z FINANSOWANIEM NIEDOBORU</t>
  </si>
  <si>
    <t xml:space="preserve">     I ROZDYSPONOWANIEM NADWYŻKI BUDŻETOWEJ</t>
  </si>
  <si>
    <t xml:space="preserve">  sprawozdawcz.</t>
  </si>
  <si>
    <t>Nadwyżka z lat ubiegłych</t>
  </si>
  <si>
    <t xml:space="preserve">           R A Z E M </t>
  </si>
  <si>
    <t xml:space="preserve"> Dz.     Rozdz.    §     Wyszczególnienie                       </t>
  </si>
  <si>
    <t xml:space="preserve">       %</t>
  </si>
  <si>
    <t xml:space="preserve"> Dz.       Rozdz.   §      Wyszczególnienie                 </t>
  </si>
  <si>
    <t xml:space="preserve">        kosztów ogólnych administrowania</t>
  </si>
  <si>
    <t xml:space="preserve">       Plan  na</t>
  </si>
  <si>
    <t xml:space="preserve">        Plan na</t>
  </si>
  <si>
    <t xml:space="preserve">    Wyk.</t>
  </si>
  <si>
    <t xml:space="preserve">  Plan na</t>
  </si>
  <si>
    <t xml:space="preserve">      Wyk.</t>
  </si>
  <si>
    <t xml:space="preserve">   Wyk.</t>
  </si>
  <si>
    <t xml:space="preserve">                                  i użytkowanie wieczyste nieruchomości</t>
  </si>
  <si>
    <t xml:space="preserve">     wyk.za</t>
  </si>
  <si>
    <t xml:space="preserve">                                 innych zadań zleconych gminie ustawami</t>
  </si>
  <si>
    <t xml:space="preserve">                      4530    podatek od towarów i usług (VAT)</t>
  </si>
  <si>
    <t xml:space="preserve">         75702               Obsługa papierów wartościowych,</t>
  </si>
  <si>
    <t xml:space="preserve">                                 kredytów i pożyczek jednostek samo-</t>
  </si>
  <si>
    <t xml:space="preserve">                                 rządu terytorialnego</t>
  </si>
  <si>
    <t xml:space="preserve">          75022              Rada Gminy</t>
  </si>
  <si>
    <t xml:space="preserve">          90002              Gospodarka odpadami</t>
  </si>
  <si>
    <t xml:space="preserve">    Wyk.za </t>
  </si>
  <si>
    <t xml:space="preserve">                       4130    składki na ubezpieczenie zdrowotne</t>
  </si>
  <si>
    <t xml:space="preserve">    Plan na</t>
  </si>
  <si>
    <t xml:space="preserve">         stan na </t>
  </si>
  <si>
    <t xml:space="preserve">           Saldo na</t>
  </si>
  <si>
    <t xml:space="preserve">    koniec okresu</t>
  </si>
  <si>
    <t xml:space="preserve">                                  majątkowych Skarbu Państwa, jednostek</t>
  </si>
  <si>
    <t xml:space="preserve">                                  samorządu terytorialnego lub innych</t>
  </si>
  <si>
    <t xml:space="preserve">                                  innych zadań zleconych gminie ustawami</t>
  </si>
  <si>
    <t xml:space="preserve">                                innych zadań zleconych gminie ustawami</t>
  </si>
  <si>
    <t xml:space="preserve">                                  innych zadań zleconych gminie ustawami      </t>
  </si>
  <si>
    <t xml:space="preserve">          02001              Gospodarka leśna</t>
  </si>
  <si>
    <t>710                            DZIAŁALNOŚĆ USŁUGOWA</t>
  </si>
  <si>
    <t xml:space="preserve">          71013              Prace geodezyjne i kartograficzne</t>
  </si>
  <si>
    <t xml:space="preserve">                                 (nieinwestycyjne)                         </t>
  </si>
  <si>
    <t>nauczcieli</t>
  </si>
  <si>
    <t xml:space="preserve">                                 za osoby pobierające niektóre</t>
  </si>
  <si>
    <t xml:space="preserve">                                 świadczenia z pomocy społecznej</t>
  </si>
  <si>
    <t xml:space="preserve">                      2820    Dotacja celowa z budżetu na finanso-</t>
  </si>
  <si>
    <t xml:space="preserve"> </t>
  </si>
  <si>
    <t xml:space="preserve">                                  opłacane za osoby pobierające nie-</t>
  </si>
  <si>
    <t xml:space="preserve">                2) Uczniowski Klub Sportowy </t>
  </si>
  <si>
    <t xml:space="preserve">                      Ogólem</t>
  </si>
  <si>
    <t>1.</t>
  </si>
  <si>
    <t>Srodki obrotowe z lat poprzednich</t>
  </si>
  <si>
    <t>GOSPODARKA KOMUNALNA I OCHRONA</t>
  </si>
  <si>
    <t>ŚRODOWISKA</t>
  </si>
  <si>
    <t>Gospodarki Wodnej</t>
  </si>
  <si>
    <t xml:space="preserve">                                 innych jednostek zaliczanych do sektora</t>
  </si>
  <si>
    <t xml:space="preserve">                                   jednostek zaliczanych do sektora finansów</t>
  </si>
  <si>
    <t xml:space="preserve">                                   sprzedaż alkoholu</t>
  </si>
  <si>
    <t xml:space="preserve">               90011                 Fundusz Ochrony Srodowiska i                  </t>
  </si>
  <si>
    <t>GOSPODARKA KOMUNALNA I</t>
  </si>
  <si>
    <t>OCHRONA ŚRODOWISKA</t>
  </si>
  <si>
    <t xml:space="preserve">          90011             Fundusz Ochrony Srodowiska i Gos-</t>
  </si>
  <si>
    <t xml:space="preserve">podarki Wodnej </t>
  </si>
  <si>
    <t>Lp.</t>
  </si>
  <si>
    <t>Wyszczególnienie</t>
  </si>
  <si>
    <t>Dział</t>
  </si>
  <si>
    <t>Rozdział</t>
  </si>
  <si>
    <t>Realizacja zadań w zakresie</t>
  </si>
  <si>
    <t>kultury fizycznej</t>
  </si>
  <si>
    <t xml:space="preserve">   Jordanów Śl.</t>
  </si>
  <si>
    <t xml:space="preserve">    FINANSOWANIE ZADAŃ Z ZAKRESU ADMINISTRACJI </t>
  </si>
  <si>
    <t xml:space="preserve">   ZADAŃ Z ZAKRESU ADMINISTRACJI RZĄDOWEJ ZLECONYCH</t>
  </si>
  <si>
    <t xml:space="preserve">751                           URZĘDY NACZELNYCH ORGANÓW WŁADZY </t>
  </si>
  <si>
    <t xml:space="preserve">          75101              Urzędy naczelnych organów władzy</t>
  </si>
  <si>
    <t>1) Ludowy Klub Sportowy "NEFRYT"</t>
  </si>
  <si>
    <t xml:space="preserve">    FUNDUSZU OCHRONY ŚRODOWISKA I GOSPODARKI</t>
  </si>
  <si>
    <t xml:space="preserve">1.SPRAWOZDANIE Z WYKONANIA DOCHODÓW </t>
  </si>
  <si>
    <t xml:space="preserve">2. SPRAWOZDANIE Z WYKONANIA WYDATKÓW </t>
  </si>
  <si>
    <t xml:space="preserve">        wyk.za</t>
  </si>
  <si>
    <t xml:space="preserve">    Wyk.za</t>
  </si>
  <si>
    <t xml:space="preserve">                 </t>
  </si>
  <si>
    <t xml:space="preserve">                                                                                                                                                          </t>
  </si>
  <si>
    <t xml:space="preserve">       Wyk za</t>
  </si>
  <si>
    <t xml:space="preserve">                      6050    wydatki inwestycyjne jednostek </t>
  </si>
  <si>
    <t xml:space="preserve">                                 budżetowych</t>
  </si>
  <si>
    <t>4.SPRAWOZDANIE O WYDATKACH BUDŻETOWYCH Z WYKONANIA</t>
  </si>
  <si>
    <t>3.SPRAWOZDANIE Z WYKONANIA DOTACJI PRZYZNANYCH NA</t>
  </si>
  <si>
    <t xml:space="preserve">                      4240    zakup pomocy naukowych, dydaktycznych </t>
  </si>
  <si>
    <t xml:space="preserve">                OGÓŁEM WYDATKI</t>
  </si>
  <si>
    <t>*</t>
  </si>
  <si>
    <t xml:space="preserve">                       4010    wynagrodzenie osobowe pracowników</t>
  </si>
  <si>
    <t xml:space="preserve">                                 jednostek samorządu terytorialnego lub</t>
  </si>
  <si>
    <t xml:space="preserve">                                 finansów publicznych oraz innych umów</t>
  </si>
  <si>
    <t xml:space="preserve">                                 o podobnym charakterze</t>
  </si>
  <si>
    <t xml:space="preserve">                                  zadań zleconych gminie ustawami</t>
  </si>
  <si>
    <t xml:space="preserve">                                  usługi opiekuńcze</t>
  </si>
  <si>
    <r>
      <t xml:space="preserve">           </t>
    </r>
    <r>
      <rPr>
        <b/>
        <sz val="14"/>
        <rFont val="Arial CE"/>
        <family val="2"/>
      </rPr>
      <t>BUDŻETU GMINY PRZEZNACZONYCH NA FINANSOWANIE</t>
    </r>
  </si>
  <si>
    <r>
      <t xml:space="preserve">               </t>
    </r>
    <r>
      <rPr>
        <b/>
        <sz val="14"/>
        <rFont val="Arial CE"/>
        <family val="2"/>
      </rPr>
      <t xml:space="preserve">ZADAŃ ZLECONYCH DO REALIZACJI STOWARZYSZENIOM  </t>
    </r>
  </si>
  <si>
    <t xml:space="preserve">         01022             Zwalczanie   chorób zakaźnych </t>
  </si>
  <si>
    <t xml:space="preserve">zwierząt oraz badania monitoringowe </t>
  </si>
  <si>
    <t>pozostałości chemicznych i biologicznych</t>
  </si>
  <si>
    <t>w tkankach zwierząt i produktach</t>
  </si>
  <si>
    <t>pochodzenia zwierzęcego</t>
  </si>
  <si>
    <t>758                           RÓŻNE ROZLICZENIA</t>
  </si>
  <si>
    <t xml:space="preserve">          75818             Rezerwy ogólne i celowe</t>
  </si>
  <si>
    <t xml:space="preserve">                      4810   rezerwy</t>
  </si>
  <si>
    <t xml:space="preserve">                                 majątkowych Skarbu Państwa, </t>
  </si>
  <si>
    <t xml:space="preserve">             </t>
  </si>
  <si>
    <t xml:space="preserve">                        0750   dochody z najmu i dzierżawy składników</t>
  </si>
  <si>
    <t xml:space="preserve">                        0690   wpływy z różnych opłat</t>
  </si>
  <si>
    <t xml:space="preserve">                        0830   wpływy z usług </t>
  </si>
  <si>
    <t xml:space="preserve">                        0480    wpływy z opłat za wydawanie zezwoleń na </t>
  </si>
  <si>
    <t xml:space="preserve">                                  świadczenia z pomocy społecznej,</t>
  </si>
  <si>
    <t xml:space="preserve">                                   niektóre świadczenia rodzinne oraz</t>
  </si>
  <si>
    <t xml:space="preserve">                                   za osoby uczestniczące w zajęciach</t>
  </si>
  <si>
    <t xml:space="preserve">                                   w centrum integracji społecznej</t>
  </si>
  <si>
    <t xml:space="preserve">                      8070    odsetki i dyskonto od skarbowych</t>
  </si>
  <si>
    <t xml:space="preserve">                                 papierów wartościowych, pożyczek i kredytów </t>
  </si>
  <si>
    <t xml:space="preserve">                                 związanych z obsługą długu krajowego</t>
  </si>
  <si>
    <t xml:space="preserve">                                 oraz innych instrumentów finansowych,</t>
  </si>
  <si>
    <t xml:space="preserve">          80146             Dokształcanie i doskonalenie</t>
  </si>
  <si>
    <t xml:space="preserve">                                 niektóre świadczenia rodzinne oraz za </t>
  </si>
  <si>
    <t xml:space="preserve">                                 osoby uczestniczące w zajęciach w </t>
  </si>
  <si>
    <t xml:space="preserve">                                 centrum integracji społecznej</t>
  </si>
  <si>
    <t xml:space="preserve">                      3020    wydatki osobowe niezaliczane do</t>
  </si>
  <si>
    <t xml:space="preserve">    RZĄDOWEJ ZLECONYCH GMINIE ZA ROK 2008 (w zł)</t>
  </si>
  <si>
    <t xml:space="preserve">     2008 r.</t>
  </si>
  <si>
    <t xml:space="preserve">   GMINIE ZA ROK 2008 (w zł)</t>
  </si>
  <si>
    <t xml:space="preserve">      2008 r.</t>
  </si>
  <si>
    <t xml:space="preserve">                       4170    wynagrodzenia bezosobowe</t>
  </si>
  <si>
    <t xml:space="preserve">                        0920   pozostałe odsetki</t>
  </si>
  <si>
    <t xml:space="preserve">                        6290   środki na dofinansowanie własnych </t>
  </si>
  <si>
    <t xml:space="preserve">                        0920    pozostałe odsetki                                        </t>
  </si>
  <si>
    <t xml:space="preserve">                      4740   zakup materiałów papierniczych do sprzętu</t>
  </si>
  <si>
    <t xml:space="preserve">                      4750   zakup akcesoriów komputerowych, w tym</t>
  </si>
  <si>
    <t xml:space="preserve">                      4118    składki na ubezpieczenia społeczne</t>
  </si>
  <si>
    <t xml:space="preserve">                      4119    składki na ubezpieczenia społeczne</t>
  </si>
  <si>
    <t xml:space="preserve">                      4128    składki na Fundusz Pracy</t>
  </si>
  <si>
    <t xml:space="preserve">                      4129    składki na Fundusz Pracy</t>
  </si>
  <si>
    <t xml:space="preserve">                      4178    wynagrodzenia bezosobowy</t>
  </si>
  <si>
    <t xml:space="preserve">                      4179    wynagrodzenia bezosobowe</t>
  </si>
  <si>
    <t xml:space="preserve">                      4308    zakup usług pozostałych</t>
  </si>
  <si>
    <t xml:space="preserve">                      4309    zakup usług pozostałych</t>
  </si>
  <si>
    <t xml:space="preserve">                      4750    zakup akcesoriów komputerowych, w tym</t>
  </si>
  <si>
    <t xml:space="preserve">                                 programów i licencji</t>
  </si>
  <si>
    <t>za 2008</t>
  </si>
  <si>
    <t xml:space="preserve"> 1.    Wpłata składki rocznej na Związek</t>
  </si>
  <si>
    <t xml:space="preserve">        Międzygminny Ślęza - Oława</t>
  </si>
  <si>
    <t xml:space="preserve">       (zadania bieżące)</t>
  </si>
  <si>
    <t xml:space="preserve"> 2.   Udział w kosztach opracowania doku-</t>
  </si>
  <si>
    <t xml:space="preserve">       mentacji przedsięwzięcia "System</t>
  </si>
  <si>
    <t xml:space="preserve">       gospodarki odpadami Ślęza - Oława</t>
  </si>
  <si>
    <t xml:space="preserve">       (zadania inwestycyjne)</t>
  </si>
  <si>
    <t xml:space="preserve">       OGÓŁEM</t>
  </si>
  <si>
    <t xml:space="preserve">13. SPRAWOZDANIE Z WYKONANYCH WPŁAT GMINY NA </t>
  </si>
  <si>
    <t xml:space="preserve">       RZECZ ZWIĄZKÓW GMIN NA DOFINANSOWANIE ZADAŃ </t>
  </si>
  <si>
    <t xml:space="preserve">        BIEŻĄCYCH I INWESTYCYJNYCH ZA  2008 R.</t>
  </si>
  <si>
    <t xml:space="preserve">                      3020    wydatki osobowe niezaliczone do </t>
  </si>
  <si>
    <t xml:space="preserve">                        0970    wpływy z różnych dochodów</t>
  </si>
  <si>
    <t xml:space="preserve">                        0920    pozostałe odsetki    </t>
  </si>
  <si>
    <t xml:space="preserve">                        2360    dochody jednostek samorządu terytorial-</t>
  </si>
  <si>
    <t xml:space="preserve">                                   nego związane z realizacją zadań z zakresu</t>
  </si>
  <si>
    <t xml:space="preserve">756                            DOCHODY OD OSÓB PRAWNYCH, OD </t>
  </si>
  <si>
    <t xml:space="preserve">                                 OSÓB FIZYCZNYCH I OD INNYCH JEDNO-</t>
  </si>
  <si>
    <t xml:space="preserve">                                 STEK NIEPOSIADAJĄCYCH </t>
  </si>
  <si>
    <t xml:space="preserve">                                 OSOBOWOŚCI PRAWNEJ ORAZ WYDATKI</t>
  </si>
  <si>
    <t xml:space="preserve">                                 ZWIĄZANE Z ICH POBOREM</t>
  </si>
  <si>
    <t xml:space="preserve">         75647               Pobór podatków, opłat i niepodatko-</t>
  </si>
  <si>
    <t xml:space="preserve">                                 wych należności budżetowych</t>
  </si>
  <si>
    <t xml:space="preserve">                      4610    koszty postępowania sądowego i </t>
  </si>
  <si>
    <t xml:space="preserve">                                 prokuratorskiego</t>
  </si>
  <si>
    <t xml:space="preserve">                      4100   wynagrodzenia agencyjno-prowizyjne</t>
  </si>
  <si>
    <t xml:space="preserve">                      6050    wydatki inwestycyjne jednostek budżetowych</t>
  </si>
  <si>
    <t xml:space="preserve">          85213             Składki na ubezpieczenie zdrowotne opłacane</t>
  </si>
  <si>
    <t xml:space="preserve">          85214              Zasiłki i pomoc w naturze oraz </t>
  </si>
  <si>
    <t xml:space="preserve">          85215              Dodatki mieszkaniowe</t>
  </si>
  <si>
    <t xml:space="preserve">          85219              Ośrodek pomocy społecznej</t>
  </si>
  <si>
    <t xml:space="preserve">          85228               Usługi opiekuńcze i specjalistyczne</t>
  </si>
  <si>
    <t>010                           ROLNICTWO I ŁOWIECTWO</t>
  </si>
  <si>
    <r>
      <t xml:space="preserve">          </t>
    </r>
    <r>
      <rPr>
        <b/>
        <sz val="10"/>
        <rFont val="Arial CE"/>
        <family val="0"/>
      </rPr>
      <t>01095             Pozostała działalność</t>
    </r>
  </si>
  <si>
    <t xml:space="preserve">        %  </t>
  </si>
  <si>
    <t xml:space="preserve">                       4430    różne opłaty i składki</t>
  </si>
  <si>
    <t xml:space="preserve">                       4260    zakup energii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</si>
  <si>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</si>
  <si>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85295              Pozostała działalność</t>
  </si>
  <si>
    <t xml:space="preserve">                      2010   dotacje celowe otrzymane z budżetu</t>
  </si>
  <si>
    <t xml:space="preserve">                       2010   dotacje celowe otrzymane z budżetu</t>
  </si>
  <si>
    <t xml:space="preserve">                       2010    dotacje celowe otrzymane z budżetu</t>
  </si>
  <si>
    <t xml:space="preserve">852                           POMOC SPOŁECZNA                 </t>
  </si>
  <si>
    <t>5. INFORMACJA O PRZYCHODACH I ROZCHODACH</t>
  </si>
  <si>
    <t xml:space="preserve">          Przychody </t>
  </si>
  <si>
    <t xml:space="preserve">     § 01</t>
  </si>
  <si>
    <t>w okresie</t>
  </si>
  <si>
    <t>sprawozd.</t>
  </si>
  <si>
    <t xml:space="preserve">                  0690       Wpływy z różnych opłat</t>
  </si>
  <si>
    <t>854                            EDUKACJA OPIEKA WYCHOWAWCZA</t>
  </si>
  <si>
    <t xml:space="preserve">          60095             Pozostała działalność</t>
  </si>
  <si>
    <t xml:space="preserve">                      4270   zakup usług remontowych</t>
  </si>
  <si>
    <t xml:space="preserve">                      4360    opłaty z tytułu zakupu usług telekomunika-</t>
  </si>
  <si>
    <t xml:space="preserve">                                 cyjnych telefonii komórkowej</t>
  </si>
  <si>
    <t xml:space="preserve">                      4370    opłaty z tytułu zakupu usług telekomunika-</t>
  </si>
  <si>
    <t xml:space="preserve">                                 cyjnych telefonii stacjonarnej</t>
  </si>
  <si>
    <t xml:space="preserve">                      4700    szkolenia pracowników niebędących</t>
  </si>
  <si>
    <t xml:space="preserve">          80104              Przedszkola</t>
  </si>
  <si>
    <t xml:space="preserve">                      2540    dotacja podmiotowa z budżetu dla niepubli-</t>
  </si>
  <si>
    <t xml:space="preserve">                                 cznej jednostki systemu oświaty</t>
  </si>
  <si>
    <t xml:space="preserve">          85278             Usuwanie skutków klęsk żywiołowych</t>
  </si>
  <si>
    <t xml:space="preserve">                      2710   dotacja celowa na pomoc finansową udzielaną</t>
  </si>
  <si>
    <t xml:space="preserve">                                między jednostkami samorządu terytorialnego</t>
  </si>
  <si>
    <t xml:space="preserve">                                na dofinansowanie własnych zadań </t>
  </si>
  <si>
    <t xml:space="preserve">                                bieżących</t>
  </si>
  <si>
    <t xml:space="preserve">         85446              Dokształcanie i doskonalenie nauczycieli</t>
  </si>
  <si>
    <t xml:space="preserve">                      6650    wpłaty gmin i powiatów na rzecz innych</t>
  </si>
  <si>
    <t xml:space="preserve">                                 dofinansowanie zadań inwestycyjnych i</t>
  </si>
  <si>
    <t xml:space="preserve">                                 zakupów inwestycyjnych</t>
  </si>
  <si>
    <t xml:space="preserve">                      3040   nagrody o charakterze szczególnym</t>
  </si>
  <si>
    <t xml:space="preserve">                                niezaliczone do wynagrodzeń</t>
  </si>
  <si>
    <t xml:space="preserve">                                 członkami korpusu służby cywilnej</t>
  </si>
  <si>
    <t xml:space="preserve">                      4740    zakup materiałów papierniczych do sprzętu</t>
  </si>
  <si>
    <t xml:space="preserve">                                 drukarskiego i urządzeń kserograficznych</t>
  </si>
  <si>
    <t xml:space="preserve">                      4750    zakup akcesoriów komputerowych, w</t>
  </si>
  <si>
    <t xml:space="preserve">                                 tym programów i licencji</t>
  </si>
  <si>
    <t xml:space="preserve">                      2320   dotacje celowe przekazane dla powiatu </t>
  </si>
  <si>
    <t xml:space="preserve">                                na zadania biężące realizowane na podsta-</t>
  </si>
  <si>
    <t xml:space="preserve">                                wie porozumień między jednostkami</t>
  </si>
  <si>
    <t xml:space="preserve">                      4170    wynagrodzenia bezosobowe</t>
  </si>
  <si>
    <t xml:space="preserve">                      4210    zakup mateiałów i wyposażenia</t>
  </si>
  <si>
    <t xml:space="preserve">          75020              Starostwa powiatowe</t>
  </si>
  <si>
    <t xml:space="preserve">                      4350    zakup usług dostępu do sieci Internet</t>
  </si>
  <si>
    <t xml:space="preserve">          75075              Promocja jednostek samorządu teryto-</t>
  </si>
  <si>
    <t xml:space="preserve">                                 rialnego</t>
  </si>
  <si>
    <t xml:space="preserve">         80103               Oddziały przedszkolne w szkołach</t>
  </si>
  <si>
    <t xml:space="preserve">                                 podstawowych</t>
  </si>
  <si>
    <t xml:space="preserve">          85202              Domy pomocy społecznej</t>
  </si>
  <si>
    <t xml:space="preserve">                      4330    zakup usług przez jednostki samorządu</t>
  </si>
  <si>
    <t xml:space="preserve">                                 terytorialnego od innych jednostek </t>
  </si>
  <si>
    <t xml:space="preserve">                                 samorządu terutorialnego</t>
  </si>
  <si>
    <t xml:space="preserve">                      4300   zakup usług pozostałych </t>
  </si>
  <si>
    <t xml:space="preserve">         01008              Melioracje wodne</t>
  </si>
  <si>
    <t xml:space="preserve">         01095              Pozostała działalność </t>
  </si>
  <si>
    <t xml:space="preserve">                     4210    zakup materiałów i wyposażenia</t>
  </si>
  <si>
    <t xml:space="preserve">                     4300    zakup usług pozostałych</t>
  </si>
  <si>
    <t xml:space="preserve">                     4430    różne opłaty i składki</t>
  </si>
  <si>
    <t xml:space="preserve">L.P.   Wyszczególnienie                                        </t>
  </si>
  <si>
    <t xml:space="preserve">  Dział</t>
  </si>
  <si>
    <t xml:space="preserve">  Rozdz.</t>
  </si>
  <si>
    <t xml:space="preserve">   wyk.</t>
  </si>
  <si>
    <t xml:space="preserve">     plan </t>
  </si>
  <si>
    <t xml:space="preserve">  na 2008r.</t>
  </si>
  <si>
    <t xml:space="preserve">             OGÓŁEM INWESTYCJE</t>
  </si>
  <si>
    <t xml:space="preserve">   </t>
  </si>
  <si>
    <t xml:space="preserve">    8. SPRAWOZDANIE Z WYKONANIA INWESTYCJI ZA 2008 (w zł)</t>
  </si>
  <si>
    <t xml:space="preserve">    za 2008r.</t>
  </si>
  <si>
    <t xml:space="preserve">          71004              Plany zagospodarowania przestrzenn.</t>
  </si>
  <si>
    <r>
      <t xml:space="preserve">                                 </t>
    </r>
    <r>
      <rPr>
        <b/>
        <sz val="10"/>
        <rFont val="Arial CE"/>
        <family val="2"/>
      </rPr>
      <t>opłacane za osoby pobierające niektóre</t>
    </r>
  </si>
  <si>
    <t xml:space="preserve">                     4740    zakup materiałów papierniczych do sprzętu</t>
  </si>
  <si>
    <t xml:space="preserve">                                drukarskiego i urządzeń kserograficznych</t>
  </si>
  <si>
    <t xml:space="preserve">                     4750    zakup akcesoriów komputerowych, w tym</t>
  </si>
  <si>
    <t xml:space="preserve">                                programów i licencji</t>
  </si>
  <si>
    <t xml:space="preserve">          85153              Zwalczanie narkomanii</t>
  </si>
  <si>
    <t xml:space="preserve">                      4610    koszty postepowania sądowego i prokura-</t>
  </si>
  <si>
    <t xml:space="preserve">                                 ratorskiego</t>
  </si>
  <si>
    <t xml:space="preserve">                                 wynagrodzeń</t>
  </si>
  <si>
    <t xml:space="preserve">                                do realizacji stowarzyszeniom</t>
  </si>
  <si>
    <t xml:space="preserve">                                 wanie lub dofinansowanie zadań zleconych</t>
  </si>
  <si>
    <t xml:space="preserve">%  </t>
  </si>
  <si>
    <t xml:space="preserve">          %  </t>
  </si>
  <si>
    <t>§ 02</t>
  </si>
  <si>
    <t>Rozchody</t>
  </si>
  <si>
    <t xml:space="preserve">         85415               Pomoc materialna dla uczniów</t>
  </si>
  <si>
    <t xml:space="preserve">                      4300   zakup usług pozostałych</t>
  </si>
  <si>
    <t xml:space="preserve">                                państwa na realizację zadań bieżących </t>
  </si>
  <si>
    <t xml:space="preserve">   %   </t>
  </si>
  <si>
    <t xml:space="preserve">                      0690   wpływy z różnych opłat</t>
  </si>
  <si>
    <t>600                             TRANSPORT I ŁĄCZNOŚĆ</t>
  </si>
  <si>
    <t xml:space="preserve">           60016              Drogi publiczne gminne</t>
  </si>
  <si>
    <t xml:space="preserve">                        6260   Dotacje otrzymane  z funduszy celowych </t>
  </si>
  <si>
    <t xml:space="preserve">                                  na finansowanie lub dofinansowanie </t>
  </si>
  <si>
    <t xml:space="preserve">       PRZEKAZANYCH DLA NIEPUBLICZNEJ JEDNOSTKI SYSTEMU </t>
  </si>
  <si>
    <t xml:space="preserve">       OŚWIATY NA REALIZACJĘ INNYCH FORM WYCHOWANIA </t>
  </si>
  <si>
    <t>Plan wyk.</t>
  </si>
  <si>
    <t>na 2008 r.</t>
  </si>
  <si>
    <t xml:space="preserve">  1.    Stowarzyszenia Wszystko dla</t>
  </si>
  <si>
    <t xml:space="preserve">         Gminy (inne formy wychowania</t>
  </si>
  <si>
    <t xml:space="preserve">         przedszkolnego)</t>
  </si>
  <si>
    <t xml:space="preserve">12.  SPRAWOZDANIE Z WYKONANIA DOTACJI PODMIOTOWYCH </t>
  </si>
  <si>
    <t xml:space="preserve">       PRZEDSZKOLNEGO  2008 R.</t>
  </si>
  <si>
    <t xml:space="preserve">Wyk.za </t>
  </si>
  <si>
    <t xml:space="preserve">                                  kosztów realizacji inwestycji i zakupów </t>
  </si>
  <si>
    <t xml:space="preserve">                                  inwestycyjnych jednostek sektora finansów</t>
  </si>
  <si>
    <t xml:space="preserve">                                  publicznych  </t>
  </si>
  <si>
    <t xml:space="preserve">                       2010    dotacje celowe otrzymane z budżetu </t>
  </si>
  <si>
    <t xml:space="preserve">                      2010    dotacje celowe otrzymane z budżetu </t>
  </si>
  <si>
    <t xml:space="preserve">                       0750   dochody z najmu i dzierżawy składników</t>
  </si>
  <si>
    <t xml:space="preserve">                                   administracji rządowej oraz innych zadań</t>
  </si>
  <si>
    <t xml:space="preserve">                                   zleconych ustawami</t>
  </si>
  <si>
    <t xml:space="preserve">                                   państwowej, kontroli i ochrony prawa</t>
  </si>
  <si>
    <t xml:space="preserve">                                  państwa na realizację zadań bieżących z </t>
  </si>
  <si>
    <t xml:space="preserve">                                  zakresu administracji rządowej oraz innych</t>
  </si>
  <si>
    <t xml:space="preserve">                       0770     wpłaty z tytułu odpłatnego nabycia prawa</t>
  </si>
  <si>
    <t xml:space="preserve">                                   własności oraz prawa użytkowania</t>
  </si>
  <si>
    <t xml:space="preserve">                                   wieczystego nieruchomości</t>
  </si>
  <si>
    <t xml:space="preserve">                        2680    rekompensaty utraconych dochodów </t>
  </si>
  <si>
    <t xml:space="preserve">                                   w podatkach i opłatach lokalnych</t>
  </si>
  <si>
    <t xml:space="preserve">                        0490    wpływy z innych lokalnych opłat pobie-</t>
  </si>
  <si>
    <t xml:space="preserve">                                   ranych przez jednostki samorządu</t>
  </si>
  <si>
    <t xml:space="preserve">                                   terytorialnego na podstawie odrębnych</t>
  </si>
  <si>
    <t xml:space="preserve">                                   ustaw</t>
  </si>
  <si>
    <t xml:space="preserve">                        2920   subwencje ogólne z budżetu państwa</t>
  </si>
  <si>
    <t xml:space="preserve">                       2808    dotacja celowa otrzymana z budżetu przez</t>
  </si>
  <si>
    <t xml:space="preserve">                                  pozostałe jednostki zaliczane do sektora</t>
  </si>
  <si>
    <t xml:space="preserve">                                  finansów publicznych</t>
  </si>
  <si>
    <t xml:space="preserve">                       2809    dotacja celowa otrzymana z budżetu przez</t>
  </si>
  <si>
    <t>756                             DOCHODY OD OSÓB PRAWNYCH, OD</t>
  </si>
  <si>
    <t xml:space="preserve">                                  OSÓB FIZYCZNYCH I OD INNYCH </t>
  </si>
  <si>
    <t xml:space="preserve">                                  OSOBOWOŚCI PRAWNEJ ORAZ</t>
  </si>
  <si>
    <t xml:space="preserve">                                  WYDATKI ZWIĄZANE Z ICH POBOREM</t>
  </si>
  <si>
    <t xml:space="preserve">          75601               Wpływy z podatku dochodowego od</t>
  </si>
  <si>
    <t xml:space="preserve">                                  osób fizycznych        </t>
  </si>
  <si>
    <t xml:space="preserve">                       0350    podatek od działalności gospodarczej osób</t>
  </si>
  <si>
    <t xml:space="preserve">                                  fizycznych, opłacany w formie karty </t>
  </si>
  <si>
    <t xml:space="preserve">                                  podatkowej </t>
  </si>
  <si>
    <t xml:space="preserve">          75615               Wpływy z podatku rolnego, podatku </t>
  </si>
  <si>
    <t xml:space="preserve">                                  leśnego, podatku od czynności cywi-</t>
  </si>
  <si>
    <t xml:space="preserve">                                  od osób prawnych i innych jednostek</t>
  </si>
  <si>
    <t xml:space="preserve">                                  organizacyjnych</t>
  </si>
  <si>
    <t xml:space="preserve">                        0310    podatek od nieruchomości</t>
  </si>
  <si>
    <t xml:space="preserve">                        0320    podatek rolny</t>
  </si>
  <si>
    <t xml:space="preserve">                       4740    zakup materiałów papierniczych do sprzętu</t>
  </si>
  <si>
    <t xml:space="preserve">                                  drukarskiego i urządzeń kserograficznych</t>
  </si>
  <si>
    <t xml:space="preserve">                       4750    zakup akcesoriów komputerowych, w tym</t>
  </si>
  <si>
    <t xml:space="preserve">                                  programów i licencji</t>
  </si>
  <si>
    <t xml:space="preserve">          75404              Komendy wojewódzkie Policji</t>
  </si>
  <si>
    <t xml:space="preserve">                      6170    wpłaty jednostek na fundusz celowy na </t>
  </si>
  <si>
    <t xml:space="preserve">                                 finansowanie lub dofinansowanie zadań</t>
  </si>
  <si>
    <t xml:space="preserve">                                 inwestycyjnych</t>
  </si>
  <si>
    <t xml:space="preserve">                       4740    zakup materiłów papierniczych do sprzętu</t>
  </si>
  <si>
    <t xml:space="preserve">                       4040    dodatkowe wynagrodzenie roczne</t>
  </si>
  <si>
    <t xml:space="preserve">                       4440    odpisy na zakładowy fundusz świadczeń </t>
  </si>
  <si>
    <t xml:space="preserve">                                  socjalnych</t>
  </si>
  <si>
    <t xml:space="preserve">                       4700    szkolenia pracowników niebędących </t>
  </si>
  <si>
    <t xml:space="preserve">                                  członkami korpusu służby cywilnej</t>
  </si>
  <si>
    <t xml:space="preserve">                        0330    podatek leśny  </t>
  </si>
  <si>
    <t xml:space="preserve">                        0340    podatek od środków transportowych</t>
  </si>
  <si>
    <t xml:space="preserve">                        0690    wpływy z różnych opłat</t>
  </si>
  <si>
    <t xml:space="preserve">                        0910    odsetki od nieterminowych wpłat z tytułu</t>
  </si>
  <si>
    <t xml:space="preserve">                                   podatków i opłat</t>
  </si>
  <si>
    <t xml:space="preserve">                                   leśnego, podatku od spadku i darowizn,</t>
  </si>
  <si>
    <t xml:space="preserve">                                   podatku od czynności cywilnoprawnych</t>
  </si>
  <si>
    <t xml:space="preserve">                                   oraz podatków i opłat lokalnych od</t>
  </si>
  <si>
    <t xml:space="preserve">                                   osóób fizycznych</t>
  </si>
  <si>
    <t xml:space="preserve">                        0360    podatek od spadków i darowizn</t>
  </si>
  <si>
    <t xml:space="preserve">                        0430    wpływy z opłaty targowej</t>
  </si>
  <si>
    <t xml:space="preserve">          75618                Wpływy z innych opłat stanowiących</t>
  </si>
  <si>
    <t xml:space="preserve">                        0410    wpływy z opłaty skarbowej</t>
  </si>
  <si>
    <t xml:space="preserve">                        0010    podatek dochodowy od osób fizycznych</t>
  </si>
  <si>
    <t xml:space="preserve">                        0020    podatek dochodowy od osób prawnych</t>
  </si>
  <si>
    <t xml:space="preserve">                        2920    subwencje ogólne z budżetu państwa</t>
  </si>
  <si>
    <t xml:space="preserve">          75807                Część wyrównawcza subwencji </t>
  </si>
  <si>
    <t xml:space="preserve">758                              RÓŻNE ROZLICZENIA </t>
  </si>
  <si>
    <t xml:space="preserve">          75801                Część oświatowa subwencji ogólnej </t>
  </si>
  <si>
    <t xml:space="preserve">                                   ogólnej dla gmin</t>
  </si>
  <si>
    <t xml:space="preserve">                        0920    pozostałe odsetki                </t>
  </si>
  <si>
    <t xml:space="preserve">                                  państwa na realizację własnych zadań </t>
  </si>
  <si>
    <t>Wójta Gminy Jordanów Śląski</t>
  </si>
  <si>
    <t>z dnia 17.03.2009 r. r.</t>
  </si>
  <si>
    <t xml:space="preserve">Załącznik Nr 1 do Zarządzenia Nr 6/2009 </t>
  </si>
  <si>
    <t xml:space="preserve">                                  bieżących gminy</t>
  </si>
  <si>
    <t xml:space="preserve">                        0920    pozostałe odsetki</t>
  </si>
  <si>
    <t xml:space="preserve">                        0970    wpływy z różnych dochodów </t>
  </si>
  <si>
    <t xml:space="preserve">          80195               Pozostała działalność</t>
  </si>
  <si>
    <t xml:space="preserve">                       2030    dotacje celowe otrzymane z budżetu</t>
  </si>
  <si>
    <t xml:space="preserve">          85212               Świadczenia rodzinne, zaliczka alimenta-</t>
  </si>
  <si>
    <t xml:space="preserve">                                  emerytalne i rentowe z</t>
  </si>
  <si>
    <t xml:space="preserve">                                  ubezpieczenia społecznego</t>
  </si>
  <si>
    <t xml:space="preserve">                       2010     dotacje celowe otrzymane z budżetu </t>
  </si>
  <si>
    <t xml:space="preserve">                                   państwa na realizację zadań bieżących z </t>
  </si>
  <si>
    <t xml:space="preserve">                                  zakresu administracji rządowej oraz </t>
  </si>
  <si>
    <t xml:space="preserve">                                   innych zadań zleconych gminie ustawami</t>
  </si>
  <si>
    <t xml:space="preserve">                                   zakresu administracji rządowej oraz </t>
  </si>
  <si>
    <t xml:space="preserve">                                  opłacane za osoby pobierające niektóre</t>
  </si>
  <si>
    <t xml:space="preserve">          85214               Zasiłki i pomoc w naturze oraz</t>
  </si>
  <si>
    <t xml:space="preserve">                                   składki na ubezpieczenia emerytalne </t>
  </si>
  <si>
    <t xml:space="preserve">                                   i rentowe</t>
  </si>
  <si>
    <t xml:space="preserve">                       0970     wpływy z różnych dochodów</t>
  </si>
  <si>
    <t xml:space="preserve">          85219               Ośrodek Pomocy Społecznej</t>
  </si>
  <si>
    <t xml:space="preserve">         85295                Pozostała działalność</t>
  </si>
  <si>
    <t xml:space="preserve">          85415               Pomoc materialna dla uczniów</t>
  </si>
  <si>
    <t xml:space="preserve">                                  NA ŚRODOWISKA </t>
  </si>
  <si>
    <t xml:space="preserve">                      0400      wpływy z opłaty produktowej </t>
  </si>
  <si>
    <t xml:space="preserve">                                  D O C H O D Y     O G Ó Ł E M                 </t>
  </si>
  <si>
    <t xml:space="preserve">                       0920     pozostałe odsetki                </t>
  </si>
  <si>
    <t xml:space="preserve">                        0500     podatek od czynności cywilnoprawnych</t>
  </si>
  <si>
    <t xml:space="preserve">         01095               Pozostała działalność</t>
  </si>
  <si>
    <t>020                            LEŚNICTWO</t>
  </si>
  <si>
    <t xml:space="preserve">          40002               Dostarczanie wody               </t>
  </si>
  <si>
    <t>700                             GOSPODARKA MIESZKANIOWA</t>
  </si>
  <si>
    <t xml:space="preserve">                       0470    wpływy z opłat za zarząd, użytkowanie</t>
  </si>
  <si>
    <t xml:space="preserve">  01.01.2008r.</t>
  </si>
  <si>
    <t>11. SPRAWOZDANIE Z WYKONANIA DOTACJI CELOWYCH</t>
  </si>
  <si>
    <t xml:space="preserve">      POROZUMIEŃ ZA  2008 R.</t>
  </si>
  <si>
    <t xml:space="preserve">                                   publicznych oraz innych umów o podo-</t>
  </si>
  <si>
    <t xml:space="preserve">                                   bnym charakterze</t>
  </si>
  <si>
    <t xml:space="preserve">750                              ADMINISTRACJA PUBLICZNA         </t>
  </si>
  <si>
    <t xml:space="preserve">          75011                Urzędy Wojewódzkie              </t>
  </si>
  <si>
    <t xml:space="preserve">                                   państwa na realizację zadań bieżących</t>
  </si>
  <si>
    <t xml:space="preserve">                                   z zakresu administracji rządowej oraz</t>
  </si>
  <si>
    <t xml:space="preserve">          75023                Urzędy Gmin</t>
  </si>
  <si>
    <t xml:space="preserve">          75095                 Pozostała działalność</t>
  </si>
  <si>
    <t xml:space="preserve">                       0960      otrzymane spadki, zapisy i darowizny</t>
  </si>
  <si>
    <t xml:space="preserve">                                    w postaci pieniężnej</t>
  </si>
  <si>
    <t>751                               URZĘDY NACZELNYCH ORGANÓW</t>
  </si>
  <si>
    <t xml:space="preserve">                                    WŁADZY PAŃSTWOWEJ, KONTROLI</t>
  </si>
  <si>
    <t xml:space="preserve">                                    I OCHRONY PRAWA ORAZ SĄDOWNI-</t>
  </si>
  <si>
    <t xml:space="preserve">                                    CTWA      </t>
  </si>
  <si>
    <t xml:space="preserve">          75101                 Urzędy naczelnych organów władzy </t>
  </si>
  <si>
    <t xml:space="preserve">                      2010      dotacje celowe otrzymane z budżetu </t>
  </si>
  <si>
    <t xml:space="preserve">                                   zakresu administracji rządowej oraz innych</t>
  </si>
  <si>
    <t xml:space="preserve">                                   zadań zleconych gminie ustawami</t>
  </si>
  <si>
    <t>752                              OBRONA NARODOWA</t>
  </si>
  <si>
    <t xml:space="preserve">         75212                 Pozostałe wydatki obronne</t>
  </si>
  <si>
    <t xml:space="preserve">                        0690     wpływy z różnych opłat</t>
  </si>
  <si>
    <t xml:space="preserve">          75616                 Wpływy z podatku rolnego, podatku </t>
  </si>
  <si>
    <t xml:space="preserve">          75621                Udziały gmin w podatkach stanowią-</t>
  </si>
  <si>
    <t xml:space="preserve">                                   cych dochód budżetu państwa</t>
  </si>
  <si>
    <t>801                             OŚWIATA I WYCHOWANIE</t>
  </si>
  <si>
    <t xml:space="preserve">          80101                Szkoły podstawowe          </t>
  </si>
  <si>
    <t xml:space="preserve">                        2030    dotacje celowe otrzymane z budżetu</t>
  </si>
  <si>
    <t xml:space="preserve">         pożyczek i kredytów</t>
  </si>
  <si>
    <t xml:space="preserve">                                   państwa na realizację własnych zadań </t>
  </si>
  <si>
    <t xml:space="preserve">                                   bieżących gminy</t>
  </si>
  <si>
    <t xml:space="preserve">          80110                Gimnazja                                       </t>
  </si>
  <si>
    <t xml:space="preserve">                                   rialnego na podstawie ustaw</t>
  </si>
  <si>
    <t xml:space="preserve">                                   dochody jednostek samorządu teryto-</t>
  </si>
  <si>
    <t xml:space="preserve">   BUDŻETOWYCH ZA ROK 2008 (w zł)</t>
  </si>
  <si>
    <t xml:space="preserve">         2008 r.</t>
  </si>
  <si>
    <t xml:space="preserve">       2008 r.</t>
  </si>
  <si>
    <t xml:space="preserve">          75647                Pobór podatków, opłat i nieopodatko-</t>
  </si>
  <si>
    <t xml:space="preserve">                                   wanych należności budżetowych</t>
  </si>
  <si>
    <t xml:space="preserve">          90001               Gospodarka ściekowa i ochrona wód</t>
  </si>
  <si>
    <t xml:space="preserve">                      6260     dotacje otrzymane z funduszy celowych </t>
  </si>
  <si>
    <t xml:space="preserve">          90002               Gospodarka odpadami</t>
  </si>
  <si>
    <t xml:space="preserve">                      2440     dotacje otrzymane z funduszy celowych</t>
  </si>
  <si>
    <t xml:space="preserve">                                  na realizację zadań bieżących jednostek</t>
  </si>
  <si>
    <t xml:space="preserve">                                  sektora finansów publicznych</t>
  </si>
  <si>
    <t xml:space="preserve">          90015               Oświtlenie ulic, placów i dróg</t>
  </si>
  <si>
    <t xml:space="preserve">                      0970     wpływy z różnych dochodów</t>
  </si>
  <si>
    <t xml:space="preserve">    BUDŻETOWYCH ZA ROK 2008 (w zł)</t>
  </si>
  <si>
    <t>2008 r.</t>
  </si>
  <si>
    <t xml:space="preserve">                      2710   dotacja celowa na pomoc finansową</t>
  </si>
  <si>
    <t xml:space="preserve">                                udzielaną między jednostkami samorządu</t>
  </si>
  <si>
    <t xml:space="preserve">                                terytorialnego na dofinansowanie własnych</t>
  </si>
  <si>
    <t xml:space="preserve">                                zadań bieżących</t>
  </si>
  <si>
    <t xml:space="preserve">          60014              Drogi publiczne powiatowe</t>
  </si>
  <si>
    <t xml:space="preserve">                      6620    dotacje celowe przekazane dla powiatu na</t>
  </si>
  <si>
    <t xml:space="preserve">                                 inwestycje i zakupy inwestycyjne realizo-</t>
  </si>
  <si>
    <t xml:space="preserve">                                 wane na podstawie porozumień między</t>
  </si>
  <si>
    <t xml:space="preserve">                                 jednostkami samorządu terytorialnego</t>
  </si>
  <si>
    <t xml:space="preserve">                      6050   wydatki inwestycyjne jednostek budżetowych</t>
  </si>
  <si>
    <t xml:space="preserve">                      6060    wydatki na zakupy inwestycyjne</t>
  </si>
  <si>
    <t xml:space="preserve">                                 jednostek budżetowych</t>
  </si>
  <si>
    <t xml:space="preserve">                      2900    wypłaty gmin i powiatów na rzecz innych</t>
  </si>
  <si>
    <t xml:space="preserve">                                 jednostek samorządu terytorialnego oraz</t>
  </si>
  <si>
    <t xml:space="preserve">                                 związków gmin lub związków powiatów na</t>
  </si>
  <si>
    <t xml:space="preserve">                                 dofinansowanie zadań bieżących</t>
  </si>
  <si>
    <t xml:space="preserve">                                  dla jednostek samorządu terytorialn.</t>
  </si>
  <si>
    <t xml:space="preserve">          85212              Świadczenia rodzinne,zaliczka alimenta- </t>
  </si>
  <si>
    <t xml:space="preserve">                                 cyjna oraz składki na ubezpieczenia</t>
  </si>
  <si>
    <t xml:space="preserve">                                 emerytalne i rentowe z ubezpieczenia </t>
  </si>
  <si>
    <t xml:space="preserve">                                 społecznego</t>
  </si>
  <si>
    <r>
      <t xml:space="preserve">                                 </t>
    </r>
    <r>
      <rPr>
        <b/>
        <sz val="10"/>
        <rFont val="Arial CE"/>
        <family val="2"/>
      </rPr>
      <t>na ubezpieczenia emerytalne i rentowe</t>
    </r>
  </si>
  <si>
    <t xml:space="preserve">                                 PAŃSTWOWEJ, KONTROLI I OCHRONY</t>
  </si>
  <si>
    <t xml:space="preserve">                                 PRAWA ORAZ SĄDOWNICTWA</t>
  </si>
  <si>
    <t xml:space="preserve">         85212                 Świadczenia rodzinne, zaliczka alimenta-</t>
  </si>
  <si>
    <t xml:space="preserve">                      3020   wydatki osobowe niezaliczone</t>
  </si>
  <si>
    <r>
      <t xml:space="preserve">      </t>
    </r>
    <r>
      <rPr>
        <b/>
        <sz val="14"/>
        <rFont val="Arial CE"/>
        <family val="2"/>
      </rPr>
      <t>FUNDUSZU OCHRONY ŚRODOWISKA I GOSPODARKI</t>
    </r>
  </si>
  <si>
    <t>6. SPRAWOZDANIE Z WYKONANIA DOTACJI CELOWYCH</t>
  </si>
  <si>
    <t xml:space="preserve">     PRZEKAZANYCH DLA POWIATU NA ZADANIA </t>
  </si>
  <si>
    <t xml:space="preserve">     BIEŻĄCE REALIZOWANE NA PODSTAWIE </t>
  </si>
  <si>
    <t>Plan na</t>
  </si>
  <si>
    <t>Wyk.za</t>
  </si>
  <si>
    <t>Wyk.</t>
  </si>
  <si>
    <t xml:space="preserve">                                  cyjna oraz składki na ubezpieczenia </t>
  </si>
  <si>
    <t xml:space="preserve">                                  emerytalne i rentowe z ubezpieczenia</t>
  </si>
  <si>
    <t xml:space="preserve">                                  społecznego</t>
  </si>
  <si>
    <t xml:space="preserve">                       4110    składki na ubezpieczenia społeczne</t>
  </si>
  <si>
    <t xml:space="preserve">                                  na ubezpieczenia emerytalne i rentowe</t>
  </si>
  <si>
    <t xml:space="preserve">                                 emerytalne i rentowe z</t>
  </si>
  <si>
    <t xml:space="preserve">                                  i rentowe</t>
  </si>
  <si>
    <t xml:space="preserve">                      3020    wydatki osobowe niezaliczone </t>
  </si>
  <si>
    <t xml:space="preserve">                      3020    wydatki osobowe niezaliczone</t>
  </si>
  <si>
    <t xml:space="preserve">                      4130    składki na ubezpieczenie zdrowotne</t>
  </si>
  <si>
    <t xml:space="preserve">                                  składki na ubezpieczenia emerytalne</t>
  </si>
  <si>
    <t xml:space="preserve">                     3240    stypendia dla uczniów</t>
  </si>
  <si>
    <t xml:space="preserve">                     3260    inne formy pomocy dla uczniów</t>
  </si>
  <si>
    <t xml:space="preserve">                                 ubezpieczenia społecznego</t>
  </si>
  <si>
    <t xml:space="preserve">          85213              Składki na ubezpieczenie zdrowotne</t>
  </si>
  <si>
    <t xml:space="preserve">          85214              Zasiłki i pomoc w naturze oraz składki</t>
  </si>
  <si>
    <t xml:space="preserve">                                  JEDNOSTEK NIEPOSIADAJĄCYCH </t>
  </si>
  <si>
    <t xml:space="preserve">                                  lnoprawnych, podatków i opłat lokalnych</t>
  </si>
  <si>
    <t xml:space="preserve">                                   gromadzeniem środków z opłat </t>
  </si>
  <si>
    <t xml:space="preserve">          90020               Wpływy i wydatki związane z </t>
  </si>
  <si>
    <t xml:space="preserve">                                   produktowych</t>
  </si>
  <si>
    <t xml:space="preserve">                                 samorządu terytorialnego</t>
  </si>
  <si>
    <t>852                             POMOC SPOŁECZNA</t>
  </si>
  <si>
    <t xml:space="preserve">          85213               Składki na ubezpieczenie zdrowotne</t>
  </si>
  <si>
    <t xml:space="preserve">          85214               Zasiłki i pomoc w naturze oraz składki</t>
  </si>
  <si>
    <t>852                            POMOC SPOŁECZNA</t>
  </si>
  <si>
    <t xml:space="preserve">                      4280    zakup usług zdrowotnych</t>
  </si>
  <si>
    <t xml:space="preserve">   Wyk za </t>
  </si>
  <si>
    <t xml:space="preserve">    %</t>
  </si>
  <si>
    <t xml:space="preserve">400                            WYTWARZANIE I ZAOPATRYWANIE W </t>
  </si>
  <si>
    <t xml:space="preserve">                                 ENERGIĘ ELEKTRYCZNĄ, GAZ I WODĘ</t>
  </si>
  <si>
    <t xml:space="preserve">                                  inwestycji gmin pozyskane z innych </t>
  </si>
  <si>
    <t xml:space="preserve">     POROZUMIEŃ ZA ROK 2008 ( w zł.)</t>
  </si>
  <si>
    <t xml:space="preserve">        systemu wroSIP</t>
  </si>
  <si>
    <t xml:space="preserve">    1.  udział gminy we współfinansowaniu</t>
  </si>
  <si>
    <t xml:space="preserve">    2. Pomoc finansowa udzielona Powiatowi </t>
  </si>
  <si>
    <t xml:space="preserve">        Strzeleckiemu na pomoc dla osób poszko-</t>
  </si>
  <si>
    <t xml:space="preserve">        dowanych w wyniku działań żywiołu </t>
  </si>
  <si>
    <t xml:space="preserve">        trąby powietrznej</t>
  </si>
  <si>
    <t xml:space="preserve">     W ROKU 2008 (w zł)</t>
  </si>
  <si>
    <t xml:space="preserve">   992  Spłaty otrzymanych krajowych</t>
  </si>
  <si>
    <t xml:space="preserve">    §     Wyszczególnienie</t>
  </si>
  <si>
    <t>ZA ROK 2008 ( w zł )</t>
  </si>
  <si>
    <t xml:space="preserve">    2008 r.</t>
  </si>
  <si>
    <t xml:space="preserve">                    "Młodzik"w Jordanowie Śl.</t>
  </si>
  <si>
    <t xml:space="preserve">    WODNEJ ZA ROK 2008 (w zł)</t>
  </si>
  <si>
    <t xml:space="preserve"> 2008 r.</t>
  </si>
  <si>
    <r>
      <t xml:space="preserve">      </t>
    </r>
    <r>
      <rPr>
        <b/>
        <sz val="14"/>
        <rFont val="Arial CE"/>
        <family val="2"/>
      </rPr>
      <t>WODNEJ ZA  ROK 2008  (w zł)</t>
    </r>
  </si>
  <si>
    <t xml:space="preserve"> Lp.</t>
  </si>
  <si>
    <t>Rozdz.</t>
  </si>
  <si>
    <t>Plan wyk</t>
  </si>
  <si>
    <t>Wyk</t>
  </si>
  <si>
    <t>na 2008</t>
  </si>
  <si>
    <t>%</t>
  </si>
  <si>
    <t xml:space="preserve">                  OGÓŁEM</t>
  </si>
  <si>
    <t xml:space="preserve">      PRZEKAZANYCH DLA POWIATU NA ZADANIA</t>
  </si>
  <si>
    <t xml:space="preserve">      INWESTYCYJNE REALIZOWANE NA PODSTAWIE</t>
  </si>
  <si>
    <t xml:space="preserve"> 1.)      Wydatki związane z wspólpracą przy</t>
  </si>
  <si>
    <t xml:space="preserve">           realizacji zadania pn. przebudowa drogi</t>
  </si>
  <si>
    <t xml:space="preserve">           powiatowej nr 2075D w miejscowości</t>
  </si>
  <si>
    <t xml:space="preserve">           Jordanów śląski</t>
  </si>
  <si>
    <t xml:space="preserve"> 2.)      Dofinansowanie wydatków inwestcyjnych</t>
  </si>
  <si>
    <t xml:space="preserve">           Policji (dofinansowanie do zakupu radiowozu </t>
  </si>
  <si>
    <t xml:space="preserve">           dla Komisariatu Policji w Sobótce</t>
  </si>
  <si>
    <t xml:space="preserve">                                  żródeł                                      </t>
  </si>
  <si>
    <t>700                            GOSPODARKA MIESZKANIOWA</t>
  </si>
  <si>
    <t xml:space="preserve">          70005               Gospodarka gruntami i nieruchomo-</t>
  </si>
  <si>
    <t xml:space="preserve">       PRZEKAZANYCH DO SAMORZĄDU WOJEWÓDZTWA</t>
  </si>
  <si>
    <t xml:space="preserve">       NA ZADANIA BIEŻĄCE REALIZOWANE NA PODSTAWIE</t>
  </si>
  <si>
    <t>Lp.    Wyszczególnienie                          Dział</t>
  </si>
  <si>
    <t xml:space="preserve">  1.    utrzymanie urządzeń meliora-</t>
  </si>
  <si>
    <t xml:space="preserve">         cji podstawowych w zakresie:</t>
  </si>
  <si>
    <t xml:space="preserve">         konserwacji wałów przeciw-</t>
  </si>
  <si>
    <t xml:space="preserve">         powodziowych rzeki Ślęży,</t>
  </si>
  <si>
    <t xml:space="preserve">        naprawa przepustu wałowego</t>
  </si>
  <si>
    <t xml:space="preserve">        oraz wyrwy brzegowej rzeki</t>
  </si>
  <si>
    <t xml:space="preserve">        Ślęży</t>
  </si>
  <si>
    <t>010</t>
  </si>
  <si>
    <t>01008</t>
  </si>
  <si>
    <t>14. SPRAWOZDANIE Z WYKONANIA DOTACJI CELOWYCH</t>
  </si>
  <si>
    <t xml:space="preserve">       POROZUMIENIA ZA  2008 R.</t>
  </si>
  <si>
    <t xml:space="preserve">Wyk. </t>
  </si>
  <si>
    <t xml:space="preserve">                                  ściami </t>
  </si>
  <si>
    <t xml:space="preserve">                                  państwa na realizację zadań bieżących</t>
  </si>
  <si>
    <t xml:space="preserve">                                  z zakresu administracji rządowej oraz</t>
  </si>
  <si>
    <t>751                            URZĘDY NACZELNYCH ORGANÓW</t>
  </si>
  <si>
    <t xml:space="preserve">          75101              Urzędy naczelnych organów władzy </t>
  </si>
  <si>
    <t xml:space="preserve">                                 państwowej, kontroli i ochrony prawa</t>
  </si>
  <si>
    <t xml:space="preserve">                                 kacyjnych telefonii stacjonarnej</t>
  </si>
  <si>
    <t xml:space="preserve">                     4740     zakup materiałów papierniczych do sprzętu</t>
  </si>
  <si>
    <t xml:space="preserve">                     4750     zakup akcesoriów komputerowych, w tym</t>
  </si>
  <si>
    <t>752                            OBRONA NARODOWA</t>
  </si>
  <si>
    <t xml:space="preserve">          75212               Pozostałe wydatki obronne</t>
  </si>
  <si>
    <t>754                            BEZPIECZEŃSTWO PUBLICZNE I</t>
  </si>
  <si>
    <t xml:space="preserve">                                 OCHRONA PRZECIWPOŻAROWA</t>
  </si>
  <si>
    <t xml:space="preserve">          75414              Obrona cywilna</t>
  </si>
  <si>
    <t xml:space="preserve">                                 państwa na realizację zadań bieżących</t>
  </si>
  <si>
    <t xml:space="preserve">                                 z zakresu administracji rządowej oraz</t>
  </si>
  <si>
    <t xml:space="preserve">          90015              Oświetlenie ulic, placów i dróg</t>
  </si>
  <si>
    <t>010                          ROLNICTWO I ŁOWIECTWO</t>
  </si>
  <si>
    <t xml:space="preserve">  3)    rozwinięcie sieci rozdzielczej w</t>
  </si>
  <si>
    <t xml:space="preserve">         Jezierzyce Wlk.</t>
  </si>
  <si>
    <t xml:space="preserve">         tłocznych w przepompowniach</t>
  </si>
  <si>
    <t xml:space="preserve">  2)    wymiana urządzeń pompowo-</t>
  </si>
  <si>
    <t xml:space="preserve">         sterowania pracą wodociagu</t>
  </si>
  <si>
    <t xml:space="preserve">  1)    modernizacja systemu </t>
  </si>
  <si>
    <t xml:space="preserve">        Jordanowie Śl. na Osiedlu Złotym</t>
  </si>
  <si>
    <t xml:space="preserve">  4)    dotacja dla powiatu na inwestycje</t>
  </si>
  <si>
    <t xml:space="preserve">         realizowane na podstawie </t>
  </si>
  <si>
    <t xml:space="preserve">         porozumień</t>
  </si>
  <si>
    <t xml:space="preserve">  5)    odwodnienie drogi osiedlowej</t>
  </si>
  <si>
    <t xml:space="preserve">         w Wilczkowicach</t>
  </si>
  <si>
    <t xml:space="preserve">  6)    utwardzenie drogi w Jordanowie Śl.</t>
  </si>
  <si>
    <t xml:space="preserve">         ul. Szafirowa</t>
  </si>
  <si>
    <t xml:space="preserve">  7)    remont kładki dla pieszych i ciągu</t>
  </si>
  <si>
    <t xml:space="preserve">         komunikacyjnego w Jordanowie Śl.</t>
  </si>
  <si>
    <t xml:space="preserve">  8)    budowa drogi w miejscowości</t>
  </si>
  <si>
    <t xml:space="preserve">        Jordanów Śl. ul.Suchowicka</t>
  </si>
  <si>
    <t xml:space="preserve">         wości Jordanów Śl. ul. Kombatantów</t>
  </si>
  <si>
    <t xml:space="preserve">          i Kręta</t>
  </si>
  <si>
    <t xml:space="preserve">          Glinica i Piotrówek</t>
  </si>
  <si>
    <t xml:space="preserve"> 11)     remont budynku komunalnego</t>
  </si>
  <si>
    <t xml:space="preserve">          w którym mieści się NZOZ, GOPS</t>
  </si>
  <si>
    <t xml:space="preserve">           i Centrum Trzeźwości (Profilaktyka)</t>
  </si>
  <si>
    <t xml:space="preserve"> 12)     wdrożenie elektronicznego obiegu</t>
  </si>
  <si>
    <t xml:space="preserve">          dokumentów i spraw</t>
  </si>
  <si>
    <t xml:space="preserve"> 13)     remont budynku Urzędu Gminy</t>
  </si>
  <si>
    <t xml:space="preserve">          (pomieszczenie sekretariatu, </t>
  </si>
  <si>
    <t xml:space="preserve">           wymiana CO,)</t>
  </si>
  <si>
    <t xml:space="preserve"> 14)     zakup namiotu promocyjnego</t>
  </si>
  <si>
    <t xml:space="preserve">          (promocja gminy)</t>
  </si>
  <si>
    <t xml:space="preserve"> 15)    dotacja na dofinansowanie</t>
  </si>
  <si>
    <t xml:space="preserve">          radiowozu dla Komisariatu</t>
  </si>
  <si>
    <t xml:space="preserve">          Policji w Sobótce</t>
  </si>
  <si>
    <t xml:space="preserve"> 16)    zakup i montaż kotary grodzącej</t>
  </si>
  <si>
    <t xml:space="preserve">          i dwóch siatek osłonowych (piłko-</t>
  </si>
  <si>
    <t xml:space="preserve">          chwytów) na hali sportowej wyko-</t>
  </si>
  <si>
    <t xml:space="preserve">          rzystywanej na cele dydaktyczne</t>
  </si>
  <si>
    <t xml:space="preserve">          wychowania fizycznego Publicznej</t>
  </si>
  <si>
    <t xml:space="preserve">          Szkoły Podstawowej</t>
  </si>
  <si>
    <t xml:space="preserve"> 17)     remont budynku Publicznej Szkoły</t>
  </si>
  <si>
    <t xml:space="preserve">           Podstawowej w Jordanowie Śl.</t>
  </si>
  <si>
    <t xml:space="preserve"> 18)     remont budynku Publicznego</t>
  </si>
  <si>
    <t xml:space="preserve">          Gimnazjum w Jordanowie Śl.</t>
  </si>
  <si>
    <t xml:space="preserve"> 19)     tworzenie warunków do powstania </t>
  </si>
  <si>
    <t xml:space="preserve">          alternatywnych miejsc spędzania </t>
  </si>
  <si>
    <t xml:space="preserve">          czasu wolnego dla dzieci i młodzieży</t>
  </si>
  <si>
    <t xml:space="preserve">          (świetlica środowiskowa w Jorda-</t>
  </si>
  <si>
    <t xml:space="preserve">          nowie Śl.)- Małą odnowa Wsi</t>
  </si>
  <si>
    <t xml:space="preserve"> 20)     budowa oczyszczalni ścieków i kana-</t>
  </si>
  <si>
    <t xml:space="preserve">           lizacji sanitarnej dla aglomeracji </t>
  </si>
  <si>
    <t xml:space="preserve">          Jordanów Śl. - I etap</t>
  </si>
  <si>
    <t xml:space="preserve"> 21)     udział w kosztach opracowanie doku-</t>
  </si>
  <si>
    <t xml:space="preserve">           mentacji przedsięwzięcia "System</t>
  </si>
  <si>
    <t xml:space="preserve">           gospodarki odpadami Ślęża-Oława</t>
  </si>
  <si>
    <t xml:space="preserve">           (zadania inwestycyjne)</t>
  </si>
  <si>
    <t xml:space="preserve"> 22)      oświetlenie uliczne</t>
  </si>
  <si>
    <t xml:space="preserve"> 23)      remont dachu budynku GOK (świetlica</t>
  </si>
  <si>
    <t xml:space="preserve">            wiejska w Jordanowie Śl.)</t>
  </si>
  <si>
    <t xml:space="preserve"> 24)      remont dachu świetlicy wiejskiej</t>
  </si>
  <si>
    <t xml:space="preserve">            w Jezierzycach Wielkich</t>
  </si>
  <si>
    <t xml:space="preserve"> 10)    zakup wiat przystankowych (PKS)  </t>
  </si>
  <si>
    <t xml:space="preserve">          wraz z montażem w miejscowości</t>
  </si>
  <si>
    <t xml:space="preserve">  9)    remont dróg osiedlowych w miejsco-</t>
  </si>
  <si>
    <t>wyk</t>
  </si>
  <si>
    <t>w %</t>
  </si>
  <si>
    <t xml:space="preserve">         01030               Izby Rolnicze</t>
  </si>
  <si>
    <t xml:space="preserve">                      2850    wpłaty gmin na rzecz izb rolniczych w </t>
  </si>
  <si>
    <t xml:space="preserve">                                 wysokości 2% uzyskanych wpływów z </t>
  </si>
  <si>
    <t xml:space="preserve">                                 podatku rolnego</t>
  </si>
  <si>
    <t xml:space="preserve">         40002               Dostarczanie wody      </t>
  </si>
  <si>
    <t xml:space="preserve">                                 do wynagrodzeń</t>
  </si>
  <si>
    <t xml:space="preserve">                      4010    wynagrodzenie osobowe pracowników</t>
  </si>
  <si>
    <t xml:space="preserve">                      4040    dodatkowe wynagrodzenie roczne</t>
  </si>
  <si>
    <t xml:space="preserve">                      4110    składki na ubezpieczenie społeczne</t>
  </si>
  <si>
    <t xml:space="preserve">                      4120    składki na Fundusz Pracy</t>
  </si>
  <si>
    <t xml:space="preserve">                      4210    zakup materiałów i wyposażenia</t>
  </si>
  <si>
    <t xml:space="preserve">                      4260    zakup energii</t>
  </si>
  <si>
    <t xml:space="preserve">                      4270    zakup usług remontowych</t>
  </si>
  <si>
    <t xml:space="preserve">                      4300    zakup usług pozostałych</t>
  </si>
  <si>
    <t xml:space="preserve">                      4410    podróże służbowe krajowe</t>
  </si>
  <si>
    <t xml:space="preserve">                      4430    różne opłaty i składki</t>
  </si>
  <si>
    <t xml:space="preserve">                      4440    odpis na zakładowy fundusz świadczeń</t>
  </si>
  <si>
    <t xml:space="preserve">                                 socjalnych</t>
  </si>
  <si>
    <t>O G Ó Ł E M</t>
  </si>
  <si>
    <t>600                           TRANSPORT I ŁĄCZNOŚĆ</t>
  </si>
  <si>
    <t xml:space="preserve">          60016              Drogi publiczne gminne</t>
  </si>
  <si>
    <t xml:space="preserve">                      4430    różne opłaty i składki </t>
  </si>
  <si>
    <t xml:space="preserve">          70005              Gospodarka gruntami i nieruchomo-</t>
  </si>
  <si>
    <t xml:space="preserve">                                 ściami                           </t>
  </si>
  <si>
    <t>750                            ADMINISTRACJA PUBLICZNA</t>
  </si>
  <si>
    <t xml:space="preserve">          75011              Urzędy wojewódzkie</t>
  </si>
  <si>
    <t xml:space="preserve">                      4010    wynagrodzenia osobowe pracowników</t>
  </si>
  <si>
    <t xml:space="preserve">                      3030    różne wydatki na rzecz osób fizycznych</t>
  </si>
  <si>
    <t xml:space="preserve">                      4210    zakup materiałów i wyposażenia </t>
  </si>
  <si>
    <t xml:space="preserve">          75023              Urząd gminy</t>
  </si>
  <si>
    <t xml:space="preserve">                      4110    składki na ubezpieczenia społeczne</t>
  </si>
  <si>
    <t xml:space="preserve">          75095              Pozostała działalność</t>
  </si>
  <si>
    <t xml:space="preserve">                 WŁADZY PAŃSTWOWEJ, KONTROLI I </t>
  </si>
  <si>
    <t xml:space="preserve">                                 OCHRONY PRAWA ORAZ SĄDOWNI-</t>
  </si>
  <si>
    <t xml:space="preserve">                                 CTWA</t>
  </si>
  <si>
    <t xml:space="preserve">752                            OBRONA NARODOWA </t>
  </si>
  <si>
    <t xml:space="preserve">          75412              Ochotnicze straże pożarne</t>
  </si>
  <si>
    <t xml:space="preserve">           75414             Obrona cywilna</t>
  </si>
  <si>
    <t>757                            OBSŁUGA DŁUGU PUBLICZNEGO</t>
  </si>
  <si>
    <t xml:space="preserve">801                            OŚWIATA I WYCHOWANIE </t>
  </si>
  <si>
    <t xml:space="preserve">          80101              Szkoły podstawowe</t>
  </si>
  <si>
    <t xml:space="preserve">          80110              Gimnazja</t>
  </si>
  <si>
    <t xml:space="preserve">                      4300    zakup usług pozostałych </t>
  </si>
  <si>
    <t xml:space="preserve">                      4440    odpis na zakładowy fundusz świadczeń </t>
  </si>
  <si>
    <t xml:space="preserve">          80113              Dowożenie uczniów do szkół</t>
  </si>
  <si>
    <t xml:space="preserve">          80195              Pozostała działalność</t>
  </si>
  <si>
    <t>851                            OCHRONA ZDROWIA</t>
  </si>
  <si>
    <t xml:space="preserve">          85154              Przeciwdziałanie alkoholizmowi</t>
  </si>
  <si>
    <t xml:space="preserve">                      3110    świadczenie społeczne</t>
  </si>
  <si>
    <t xml:space="preserve">                      3110    świadczenia społeczne</t>
  </si>
  <si>
    <t>854                            EDUKACYJNA OPIEKA WYCHOWA-</t>
  </si>
  <si>
    <t xml:space="preserve">                                 WCZA</t>
  </si>
  <si>
    <t xml:space="preserve">          85401              Świetlice szkolne</t>
  </si>
  <si>
    <t>900                            GOSPODARKA KOMUNALNA I OCHRO-</t>
  </si>
  <si>
    <t xml:space="preserve">                                 NA ŚRODOWISKA</t>
  </si>
  <si>
    <t xml:space="preserve">          90001              Gospodarka ściekowa i ochrona wód</t>
  </si>
  <si>
    <t xml:space="preserve">                      6050    wydatki inwestycyjne jednostek budże-</t>
  </si>
  <si>
    <t xml:space="preserve">                                 towych</t>
  </si>
  <si>
    <t>921                            KULTURA I OCHRONA DZIEDZICTWA</t>
  </si>
  <si>
    <t xml:space="preserve">                                 NARODOWEGO</t>
  </si>
  <si>
    <t xml:space="preserve">          92105              Pozostałe zadania w zakresie kultury</t>
  </si>
  <si>
    <t>7.  SPRAWOZDANIA Z WYKONANIA DOTACJI CELOWYCH Z</t>
  </si>
  <si>
    <t xml:space="preserve"> 9. SPRAWOZDANIE Z WYKONANIA PRZYCHODÓW GMINNEGO </t>
  </si>
  <si>
    <t>10. SPRAWOZDANIE Z WYKONANIA WYDATKÓW GMINNEGO</t>
  </si>
  <si>
    <t xml:space="preserve">          92109              Domy i ośrodki kultury, świetlice i</t>
  </si>
  <si>
    <t xml:space="preserve">                                 kluby</t>
  </si>
  <si>
    <t xml:space="preserve">          92116              Biblioteki</t>
  </si>
  <si>
    <t xml:space="preserve">                      4240    zakup pomocy naukowych, dydaktycznych</t>
  </si>
  <si>
    <t xml:space="preserve">                                 i książek</t>
  </si>
  <si>
    <t>926                            KULTURA FIZYCZNA I SPORT</t>
  </si>
  <si>
    <t xml:space="preserve">          92601              Obiekty sportowe</t>
  </si>
  <si>
    <t xml:space="preserve">          92605              Zadania w zakresie kultury fizycznej</t>
  </si>
  <si>
    <t xml:space="preserve">                                 i sportu</t>
  </si>
  <si>
    <t xml:space="preserve">                                 WYDATKI   OGÓŁEM                             </t>
  </si>
  <si>
    <t xml:space="preserve">  Plan na </t>
  </si>
  <si>
    <t>750                           ADMINISTRACJA PUBLICZNA</t>
  </si>
  <si>
    <t xml:space="preserve"> Dz.  Rozdz.      §   Wyszczególnienie                                               </t>
  </si>
  <si>
    <t xml:space="preserve">  wyk.</t>
  </si>
  <si>
    <t xml:space="preserve">       plan na</t>
  </si>
  <si>
    <t xml:space="preserve">Dz.   Rozdz.     §   Wyszczególnienie                              </t>
  </si>
  <si>
    <t xml:space="preserve">      %</t>
  </si>
  <si>
    <t xml:space="preserve">      plan na</t>
  </si>
  <si>
    <t xml:space="preserve"> Dz.  Rozdz.     §     Wyszczególnienie                    </t>
  </si>
  <si>
    <t xml:space="preserve">750                           ADMINISTRACJA  PUBLICZNA  </t>
  </si>
  <si>
    <t xml:space="preserve">          75011             Urzędy wojewódzkie                 </t>
  </si>
  <si>
    <t xml:space="preserve">                                z zakresu administracji rządowej oraz</t>
  </si>
  <si>
    <t xml:space="preserve">751                            URZĘDY NACZELNYCH ORGANÓW </t>
  </si>
  <si>
    <t xml:space="preserve">                                 WŁADZY PAŃSTWOWEJ,KONTROLI I </t>
  </si>
  <si>
    <t xml:space="preserve">                                 OCHRONY PRAWA ORAZ SĄDOWNI-                  </t>
  </si>
  <si>
    <t xml:space="preserve">752                            OBRONA NARODOWA                  </t>
  </si>
  <si>
    <t xml:space="preserve">          75212               Pozostałe wydatki obronne            </t>
  </si>
  <si>
    <t xml:space="preserve">                                OGÓŁEM    DOCHODY                                </t>
  </si>
  <si>
    <t xml:space="preserve">                                  które świadczenia z pomocy społecznej,</t>
  </si>
  <si>
    <t xml:space="preserve">                                  niektóre świadczenia rodzinne oraz 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</si>
</sst>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;[Red]#,##0"/>
  </numFmts>
  <fonts count="13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4" fillId="0" borderId="0" xfId="19" applyNumberFormat="1" applyFont="1" applyAlignment="1">
      <alignment/>
    </xf>
    <xf numFmtId="9" fontId="0" fillId="0" borderId="0" xfId="19" applyNumberFormat="1" applyFont="1" applyAlignment="1">
      <alignment/>
    </xf>
    <xf numFmtId="9" fontId="3" fillId="0" borderId="0" xfId="19" applyNumberFormat="1" applyFont="1" applyAlignment="1">
      <alignment/>
    </xf>
    <xf numFmtId="9" fontId="0" fillId="0" borderId="0" xfId="19" applyNumberFormat="1" applyAlignment="1">
      <alignment/>
    </xf>
    <xf numFmtId="9" fontId="5" fillId="0" borderId="0" xfId="19" applyNumberFormat="1" applyFont="1" applyAlignment="1">
      <alignment/>
    </xf>
    <xf numFmtId="9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1" fillId="0" borderId="0" xfId="19" applyFont="1" applyAlignment="1">
      <alignment/>
    </xf>
    <xf numFmtId="9" fontId="0" fillId="0" borderId="0" xfId="19" applyAlignment="1">
      <alignment/>
    </xf>
    <xf numFmtId="9" fontId="2" fillId="0" borderId="0" xfId="19" applyFont="1" applyAlignment="1">
      <alignment/>
    </xf>
    <xf numFmtId="9" fontId="5" fillId="0" borderId="0" xfId="19" applyFont="1" applyAlignment="1">
      <alignment/>
    </xf>
    <xf numFmtId="9" fontId="3" fillId="0" borderId="0" xfId="19" applyFont="1" applyAlignment="1">
      <alignment/>
    </xf>
    <xf numFmtId="9" fontId="0" fillId="0" borderId="0" xfId="19" applyFont="1" applyAlignment="1">
      <alignment/>
    </xf>
    <xf numFmtId="9" fontId="0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 indent="2"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3"/>
    </xf>
    <xf numFmtId="9" fontId="7" fillId="0" borderId="0" xfId="19" applyNumberFormat="1" applyFont="1" applyAlignment="1">
      <alignment/>
    </xf>
    <xf numFmtId="9" fontId="0" fillId="0" borderId="0" xfId="19" applyFont="1" applyAlignment="1">
      <alignment/>
    </xf>
    <xf numFmtId="9" fontId="3" fillId="0" borderId="0" xfId="19" applyNumberFormat="1" applyFont="1" applyAlignment="1">
      <alignment horizontal="left" indent="1"/>
    </xf>
    <xf numFmtId="9" fontId="0" fillId="0" borderId="0" xfId="19" applyNumberFormat="1" applyFont="1" applyAlignment="1">
      <alignment horizontal="right"/>
    </xf>
    <xf numFmtId="9" fontId="3" fillId="0" borderId="0" xfId="19" applyNumberFormat="1" applyFont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9" fontId="11" fillId="0" borderId="0" xfId="19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9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0" fillId="0" borderId="0" xfId="0" applyFont="1" applyAlignment="1">
      <alignment/>
    </xf>
    <xf numFmtId="9" fontId="3" fillId="0" borderId="0" xfId="19" applyFont="1" applyAlignment="1">
      <alignment/>
    </xf>
    <xf numFmtId="4" fontId="2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9" fontId="0" fillId="0" borderId="0" xfId="19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left" indent="3"/>
    </xf>
    <xf numFmtId="4" fontId="3" fillId="0" borderId="0" xfId="0" applyNumberFormat="1" applyFont="1" applyAlignment="1">
      <alignment horizontal="left" indent="2"/>
    </xf>
    <xf numFmtId="4" fontId="3" fillId="0" borderId="0" xfId="0" applyNumberFormat="1" applyFont="1" applyAlignment="1">
      <alignment horizontal="left" inden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9" fontId="5" fillId="0" borderId="0" xfId="19" applyFont="1" applyAlignment="1">
      <alignment/>
    </xf>
    <xf numFmtId="0" fontId="3" fillId="0" borderId="0" xfId="0" applyFont="1" applyAlignment="1">
      <alignment horizontal="right"/>
    </xf>
    <xf numFmtId="10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0" fontId="0" fillId="0" borderId="0" xfId="0" applyFont="1" applyAlignment="1">
      <alignment/>
    </xf>
    <xf numFmtId="9" fontId="11" fillId="0" borderId="0" xfId="19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9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2"/>
  <sheetViews>
    <sheetView workbookViewId="0" topLeftCell="A43">
      <selection activeCell="L17" sqref="L17"/>
    </sheetView>
  </sheetViews>
  <sheetFormatPr defaultColWidth="9.00390625" defaultRowHeight="12.75"/>
  <cols>
    <col min="1" max="1" width="10.00390625" style="0" customWidth="1"/>
    <col min="2" max="2" width="8.75390625" style="0" customWidth="1"/>
    <col min="6" max="6" width="8.00390625" style="0" customWidth="1"/>
    <col min="7" max="7" width="12.25390625" style="56" customWidth="1"/>
    <col min="8" max="8" width="12.375" style="56" customWidth="1"/>
    <col min="9" max="9" width="6.625" style="3" customWidth="1"/>
  </cols>
  <sheetData>
    <row r="2" spans="6:9" ht="12.75">
      <c r="F2" s="114" t="s">
        <v>378</v>
      </c>
      <c r="G2" s="114"/>
      <c r="H2" s="114"/>
      <c r="I2" s="114"/>
    </row>
    <row r="3" spans="6:9" ht="12.75">
      <c r="F3" s="114" t="s">
        <v>376</v>
      </c>
      <c r="G3" s="114"/>
      <c r="H3" s="114"/>
      <c r="I3" s="114"/>
    </row>
    <row r="4" spans="6:9" ht="12.75">
      <c r="F4" s="114" t="s">
        <v>377</v>
      </c>
      <c r="G4" s="114"/>
      <c r="H4" s="114"/>
      <c r="I4" s="114"/>
    </row>
    <row r="6" spans="1:9" s="1" customFormat="1" ht="20.25">
      <c r="A6" s="1" t="s">
        <v>88</v>
      </c>
      <c r="G6" s="52"/>
      <c r="H6" s="52"/>
      <c r="I6" s="16"/>
    </row>
    <row r="7" spans="1:9" s="1" customFormat="1" ht="20.25">
      <c r="A7" s="1" t="s">
        <v>446</v>
      </c>
      <c r="G7" s="52"/>
      <c r="H7" s="52"/>
      <c r="I7" s="16"/>
    </row>
    <row r="8" spans="7:9" s="1" customFormat="1" ht="20.25">
      <c r="G8" s="52"/>
      <c r="H8" s="52"/>
      <c r="I8" s="16"/>
    </row>
    <row r="10" spans="1:12" s="2" customFormat="1" ht="15">
      <c r="A10" s="2" t="s">
        <v>736</v>
      </c>
      <c r="G10" s="53" t="s">
        <v>738</v>
      </c>
      <c r="H10" s="53" t="s">
        <v>31</v>
      </c>
      <c r="I10" s="49" t="s">
        <v>737</v>
      </c>
      <c r="L10" s="43"/>
    </row>
    <row r="11" spans="7:9" s="2" customFormat="1" ht="15">
      <c r="G11" s="53" t="s">
        <v>447</v>
      </c>
      <c r="H11" s="54" t="s">
        <v>448</v>
      </c>
      <c r="I11" s="49" t="s">
        <v>284</v>
      </c>
    </row>
    <row r="12" spans="7:9" s="2" customFormat="1" ht="15">
      <c r="G12" s="53"/>
      <c r="H12" s="54"/>
      <c r="I12" s="17"/>
    </row>
    <row r="13" spans="1:9" s="2" customFormat="1" ht="15">
      <c r="A13" s="2" t="s">
        <v>593</v>
      </c>
      <c r="G13" s="61">
        <f>SUM(G18,G20)</f>
        <v>209752.4</v>
      </c>
      <c r="H13" s="55">
        <f>SUM(H18,H20)</f>
        <v>209652.4</v>
      </c>
      <c r="I13" s="45">
        <f>H13/G13</f>
        <v>0.9995232474098031</v>
      </c>
    </row>
    <row r="14" spans="1:14" s="2" customFormat="1" ht="15">
      <c r="A14" s="2" t="s">
        <v>110</v>
      </c>
      <c r="G14" s="53"/>
      <c r="H14" s="54"/>
      <c r="I14" s="17"/>
      <c r="N14" s="44"/>
    </row>
    <row r="15" spans="3:14" ht="12.75">
      <c r="C15" s="4" t="s">
        <v>111</v>
      </c>
      <c r="N15" s="7"/>
    </row>
    <row r="16" spans="3:14" ht="12.75">
      <c r="C16" s="4" t="s">
        <v>112</v>
      </c>
      <c r="N16" s="7"/>
    </row>
    <row r="17" ht="12.75">
      <c r="C17" s="4" t="s">
        <v>113</v>
      </c>
    </row>
    <row r="18" spans="3:9" ht="12.75">
      <c r="C18" s="4" t="s">
        <v>114</v>
      </c>
      <c r="G18" s="57">
        <f>SUM(G19)</f>
        <v>100</v>
      </c>
      <c r="H18" s="57">
        <f>SUM(H19)</f>
        <v>0</v>
      </c>
      <c r="I18" s="18">
        <f>H18/G18</f>
        <v>0</v>
      </c>
    </row>
    <row r="19" spans="1:9" ht="12.75">
      <c r="A19" t="s">
        <v>285</v>
      </c>
      <c r="C19" s="4"/>
      <c r="G19" s="58">
        <v>100</v>
      </c>
      <c r="H19" s="58">
        <v>0</v>
      </c>
      <c r="I19" s="25">
        <f>H19/G19</f>
        <v>0</v>
      </c>
    </row>
    <row r="20" spans="1:9" ht="12.75">
      <c r="A20" s="50" t="s">
        <v>405</v>
      </c>
      <c r="C20" s="4"/>
      <c r="G20" s="59">
        <f>SUM(G24)</f>
        <v>209652.4</v>
      </c>
      <c r="H20" s="59">
        <f>SUM(H24)</f>
        <v>209652.4</v>
      </c>
      <c r="I20" s="51">
        <f>H20/G20</f>
        <v>1</v>
      </c>
    </row>
    <row r="21" spans="1:9" ht="12.75">
      <c r="A21" t="s">
        <v>304</v>
      </c>
      <c r="G21" s="58"/>
      <c r="H21" s="58"/>
      <c r="I21" s="25"/>
    </row>
    <row r="22" spans="1:9" ht="12.75">
      <c r="A22" t="s">
        <v>577</v>
      </c>
      <c r="G22" s="58"/>
      <c r="H22" s="58"/>
      <c r="I22" s="25"/>
    </row>
    <row r="23" spans="1:9" ht="12.75">
      <c r="A23" t="s">
        <v>578</v>
      </c>
      <c r="G23" s="58"/>
      <c r="H23" s="58"/>
      <c r="I23" s="25"/>
    </row>
    <row r="24" spans="1:9" ht="12.75">
      <c r="A24" t="s">
        <v>47</v>
      </c>
      <c r="G24" s="58">
        <v>209652.4</v>
      </c>
      <c r="H24" s="58">
        <v>209652.4</v>
      </c>
      <c r="I24" s="25">
        <f>H24/G24</f>
        <v>1</v>
      </c>
    </row>
    <row r="25" spans="1:9" s="4" customFormat="1" ht="12.75">
      <c r="A25" s="4" t="s">
        <v>406</v>
      </c>
      <c r="G25" s="60">
        <f>SUM(G32)</f>
        <v>2261</v>
      </c>
      <c r="H25" s="60">
        <f>SUM(H32)</f>
        <v>2261.36</v>
      </c>
      <c r="I25" s="10">
        <f>H25/G25</f>
        <v>1.0001592215833703</v>
      </c>
    </row>
    <row r="26" spans="1:9" s="4" customFormat="1" ht="12.75">
      <c r="A26" s="4" t="s">
        <v>50</v>
      </c>
      <c r="G26" s="57">
        <f>SUM(G32)</f>
        <v>2261</v>
      </c>
      <c r="H26" s="57">
        <f>SUM(H32)</f>
        <v>2261.36</v>
      </c>
      <c r="I26" s="18">
        <f>H26/G26</f>
        <v>1.0001592215833703</v>
      </c>
    </row>
    <row r="27" ht="12.75">
      <c r="A27" t="s">
        <v>305</v>
      </c>
    </row>
    <row r="28" ht="12.75">
      <c r="A28" t="s">
        <v>118</v>
      </c>
    </row>
    <row r="29" ht="12.75">
      <c r="A29" t="s">
        <v>103</v>
      </c>
    </row>
    <row r="30" ht="12.75">
      <c r="A30" t="s">
        <v>67</v>
      </c>
    </row>
    <row r="31" ht="12.75">
      <c r="A31" t="s">
        <v>104</v>
      </c>
    </row>
    <row r="32" spans="1:9" ht="12.75">
      <c r="A32" t="s">
        <v>105</v>
      </c>
      <c r="G32" s="56">
        <v>2261</v>
      </c>
      <c r="H32" s="56">
        <v>2261.36</v>
      </c>
      <c r="I32" s="3">
        <f>H32/G32</f>
        <v>1.0001592215833703</v>
      </c>
    </row>
    <row r="33" spans="1:9" s="4" customFormat="1" ht="12.75">
      <c r="A33" s="4" t="s">
        <v>523</v>
      </c>
      <c r="G33" s="57"/>
      <c r="H33" s="57"/>
      <c r="I33" s="18"/>
    </row>
    <row r="34" spans="1:9" s="4" customFormat="1" ht="12.75">
      <c r="A34" s="4" t="s">
        <v>524</v>
      </c>
      <c r="G34" s="60">
        <f>SUM(G35)</f>
        <v>210000</v>
      </c>
      <c r="H34" s="60">
        <f>SUM(H35)</f>
        <v>210313.86</v>
      </c>
      <c r="I34" s="10">
        <f>H34/G34</f>
        <v>1.0014945714285715</v>
      </c>
    </row>
    <row r="35" spans="1:9" s="4" customFormat="1" ht="12.75">
      <c r="A35" s="4" t="s">
        <v>407</v>
      </c>
      <c r="G35" s="57">
        <f>SUM(G36:G40)</f>
        <v>210000</v>
      </c>
      <c r="H35" s="57">
        <f>SUM(H36:H40)</f>
        <v>210313.86</v>
      </c>
      <c r="I35" s="18">
        <f>H35/G35</f>
        <v>1.0014945714285715</v>
      </c>
    </row>
    <row r="36" spans="1:9" ht="12.75">
      <c r="A36" t="s">
        <v>122</v>
      </c>
      <c r="G36" s="56">
        <v>209164</v>
      </c>
      <c r="H36" s="56">
        <v>209084.24</v>
      </c>
      <c r="I36" s="3">
        <f>SUM(H36/G36)</f>
        <v>0.9996186724292899</v>
      </c>
    </row>
    <row r="37" spans="1:9" ht="12.75">
      <c r="A37" s="6" t="s">
        <v>142</v>
      </c>
      <c r="B37" s="6"/>
      <c r="C37" s="6"/>
      <c r="D37" s="6"/>
      <c r="G37" s="56">
        <v>836</v>
      </c>
      <c r="H37" s="56">
        <v>1229.62</v>
      </c>
      <c r="I37" s="3">
        <f>H37/G37</f>
        <v>1.4708373205741625</v>
      </c>
    </row>
    <row r="38" ht="12.75">
      <c r="A38" t="s">
        <v>143</v>
      </c>
    </row>
    <row r="39" ht="12.75">
      <c r="A39" t="s">
        <v>525</v>
      </c>
    </row>
    <row r="40" spans="1:9" ht="12.75">
      <c r="A40" t="s">
        <v>558</v>
      </c>
      <c r="G40" s="56">
        <v>0</v>
      </c>
      <c r="H40" s="56">
        <v>0</v>
      </c>
      <c r="I40" s="3">
        <v>0</v>
      </c>
    </row>
    <row r="41" spans="1:9" ht="12.75">
      <c r="A41" s="50" t="s">
        <v>286</v>
      </c>
      <c r="G41" s="65">
        <f>SUM(G42)</f>
        <v>115920</v>
      </c>
      <c r="H41" s="65">
        <f>SUM(H42)</f>
        <v>115920</v>
      </c>
      <c r="I41" s="66">
        <f>H41/G41</f>
        <v>1</v>
      </c>
    </row>
    <row r="42" spans="1:9" ht="12.75">
      <c r="A42" s="50" t="s">
        <v>287</v>
      </c>
      <c r="G42" s="59">
        <f>SUM(G47)</f>
        <v>115920</v>
      </c>
      <c r="H42" s="59">
        <f>SUM(H47)</f>
        <v>115920</v>
      </c>
      <c r="I42" s="51">
        <f>H42/G42</f>
        <v>1</v>
      </c>
    </row>
    <row r="43" ht="12.75">
      <c r="A43" t="s">
        <v>288</v>
      </c>
    </row>
    <row r="44" ht="12.75">
      <c r="A44" t="s">
        <v>289</v>
      </c>
    </row>
    <row r="45" ht="12.75">
      <c r="A45" t="s">
        <v>300</v>
      </c>
    </row>
    <row r="46" ht="12.75">
      <c r="A46" t="s">
        <v>301</v>
      </c>
    </row>
    <row r="47" spans="1:9" ht="12.75">
      <c r="A47" t="s">
        <v>302</v>
      </c>
      <c r="G47" s="56">
        <v>115920</v>
      </c>
      <c r="H47" s="56">
        <v>115920</v>
      </c>
      <c r="I47" s="3">
        <f>H47/G47</f>
        <v>1</v>
      </c>
    </row>
    <row r="48" spans="1:9" s="4" customFormat="1" ht="12.75">
      <c r="A48" s="4" t="s">
        <v>408</v>
      </c>
      <c r="G48" s="60">
        <f>SUM(G50)</f>
        <v>462618</v>
      </c>
      <c r="H48" s="60">
        <f>SUM(H50)</f>
        <v>469100.35</v>
      </c>
      <c r="I48" s="10">
        <f>H48/G48</f>
        <v>1.0140123168575368</v>
      </c>
    </row>
    <row r="49" spans="1:9" s="4" customFormat="1" ht="12.75">
      <c r="A49" s="4" t="s">
        <v>560</v>
      </c>
      <c r="G49" s="57"/>
      <c r="H49" s="57"/>
      <c r="I49" s="18"/>
    </row>
    <row r="50" spans="1:9" s="4" customFormat="1" ht="12.75">
      <c r="A50" s="4" t="s">
        <v>576</v>
      </c>
      <c r="G50" s="57">
        <f>SUM(G51:G64)</f>
        <v>462618</v>
      </c>
      <c r="H50" s="57">
        <f>SUM(H51:H64)</f>
        <v>469100.35</v>
      </c>
      <c r="I50" s="18">
        <f>H50/G50</f>
        <v>1.0140123168575368</v>
      </c>
    </row>
    <row r="51" ht="12.75">
      <c r="A51" t="s">
        <v>409</v>
      </c>
    </row>
    <row r="52" spans="1:9" ht="12.75">
      <c r="A52" t="s">
        <v>30</v>
      </c>
      <c r="G52" s="56">
        <v>2494</v>
      </c>
      <c r="H52" s="56">
        <v>2405.47</v>
      </c>
      <c r="I52" s="3">
        <f>H52/G52</f>
        <v>0.9645028067361667</v>
      </c>
    </row>
    <row r="53" spans="1:9" s="6" customFormat="1" ht="12.75">
      <c r="A53" s="6" t="s">
        <v>121</v>
      </c>
      <c r="G53" s="58">
        <v>0</v>
      </c>
      <c r="H53" s="58">
        <v>8.8</v>
      </c>
      <c r="I53" s="25">
        <v>0</v>
      </c>
    </row>
    <row r="54" ht="12.75">
      <c r="A54" t="s">
        <v>120</v>
      </c>
    </row>
    <row r="55" ht="12.75">
      <c r="A55" t="s">
        <v>45</v>
      </c>
    </row>
    <row r="56" ht="12.75">
      <c r="A56" t="s">
        <v>46</v>
      </c>
    </row>
    <row r="57" ht="12.75">
      <c r="A57" t="s">
        <v>68</v>
      </c>
    </row>
    <row r="58" ht="12.75">
      <c r="A58" t="s">
        <v>413</v>
      </c>
    </row>
    <row r="59" spans="1:9" ht="12.75">
      <c r="A59" t="s">
        <v>414</v>
      </c>
      <c r="G59" s="56">
        <v>38435</v>
      </c>
      <c r="H59" s="56">
        <v>42452.53</v>
      </c>
      <c r="I59" s="3">
        <f>H59/G59</f>
        <v>1.104527904253935</v>
      </c>
    </row>
    <row r="60" ht="12.75">
      <c r="A60" t="s">
        <v>311</v>
      </c>
    </row>
    <row r="61" ht="12.75">
      <c r="A61" t="s">
        <v>312</v>
      </c>
    </row>
    <row r="62" spans="1:9" ht="12.75">
      <c r="A62" t="s">
        <v>313</v>
      </c>
      <c r="G62" s="56">
        <v>403946</v>
      </c>
      <c r="H62" s="56">
        <v>403946.88</v>
      </c>
      <c r="I62" s="3">
        <f>H62/G62</f>
        <v>1.0000021785090087</v>
      </c>
    </row>
    <row r="63" spans="1:9" ht="12.75">
      <c r="A63" t="s">
        <v>144</v>
      </c>
      <c r="G63" s="56">
        <v>323</v>
      </c>
      <c r="H63" s="56">
        <v>343.49</v>
      </c>
      <c r="I63" s="3">
        <f>H63/G63</f>
        <v>1.06343653250774</v>
      </c>
    </row>
    <row r="64" spans="1:9" ht="12.75">
      <c r="A64" t="s">
        <v>170</v>
      </c>
      <c r="G64" s="56">
        <v>17420</v>
      </c>
      <c r="H64" s="56">
        <v>19943.18</v>
      </c>
      <c r="I64" s="3">
        <f>H64/G64</f>
        <v>1.1448438576349025</v>
      </c>
    </row>
    <row r="65" spans="1:9" s="4" customFormat="1" ht="12.75">
      <c r="A65" s="4" t="s">
        <v>415</v>
      </c>
      <c r="G65" s="60">
        <f>SUM(G66,G71,G78)</f>
        <v>82914</v>
      </c>
      <c r="H65" s="60">
        <f>SUM(H66,H71,H78)</f>
        <v>85141.85</v>
      </c>
      <c r="I65" s="10">
        <f>H65/G65</f>
        <v>1.026869406855296</v>
      </c>
    </row>
    <row r="66" spans="1:9" s="4" customFormat="1" ht="12.75">
      <c r="A66" s="4" t="s">
        <v>416</v>
      </c>
      <c r="G66" s="57">
        <f>SUM(G70)</f>
        <v>23433</v>
      </c>
      <c r="H66" s="57">
        <f>SUM(H70)</f>
        <v>23433</v>
      </c>
      <c r="I66" s="18">
        <f>H66/G66</f>
        <v>1</v>
      </c>
    </row>
    <row r="67" ht="12.75">
      <c r="A67" t="s">
        <v>387</v>
      </c>
    </row>
    <row r="68" ht="12.75">
      <c r="A68" t="s">
        <v>417</v>
      </c>
    </row>
    <row r="69" ht="12.75">
      <c r="A69" t="s">
        <v>418</v>
      </c>
    </row>
    <row r="70" spans="1:9" ht="12.75">
      <c r="A70" t="s">
        <v>390</v>
      </c>
      <c r="G70" s="56">
        <v>23433</v>
      </c>
      <c r="H70" s="56">
        <v>23433</v>
      </c>
      <c r="I70" s="3">
        <f>H70/G70</f>
        <v>1</v>
      </c>
    </row>
    <row r="71" spans="1:9" s="4" customFormat="1" ht="12.75">
      <c r="A71" s="4" t="s">
        <v>419</v>
      </c>
      <c r="G71" s="57">
        <f>SUM(G72:G72,G73,G76,G77)</f>
        <v>52866</v>
      </c>
      <c r="H71" s="57">
        <f>SUM(H72:H72,H73,H76,H77)</f>
        <v>54505.85</v>
      </c>
      <c r="I71" s="18">
        <f>H71/G71</f>
        <v>1.0310189914122498</v>
      </c>
    </row>
    <row r="72" spans="1:9" ht="12.75">
      <c r="A72" t="s">
        <v>171</v>
      </c>
      <c r="G72" s="56">
        <v>52076</v>
      </c>
      <c r="H72" s="56">
        <v>53966.85</v>
      </c>
      <c r="I72" s="3">
        <f>H72/G72</f>
        <v>1.0363094323680775</v>
      </c>
    </row>
    <row r="73" spans="1:9" ht="12.75">
      <c r="A73" t="s">
        <v>170</v>
      </c>
      <c r="G73" s="56">
        <v>640</v>
      </c>
      <c r="H73" s="56">
        <v>302</v>
      </c>
      <c r="I73" s="3">
        <f>H73/G73</f>
        <v>0.471875</v>
      </c>
    </row>
    <row r="74" ht="12.75">
      <c r="A74" t="s">
        <v>172</v>
      </c>
    </row>
    <row r="75" ht="12.75">
      <c r="A75" t="s">
        <v>173</v>
      </c>
    </row>
    <row r="76" ht="12.75">
      <c r="A76" t="s">
        <v>306</v>
      </c>
    </row>
    <row r="77" spans="1:9" ht="12.75">
      <c r="A77" t="s">
        <v>307</v>
      </c>
      <c r="G77" s="56">
        <v>150</v>
      </c>
      <c r="H77" s="56">
        <v>237</v>
      </c>
      <c r="I77" s="3">
        <f>H77/G77</f>
        <v>1.58</v>
      </c>
    </row>
    <row r="78" spans="1:9" s="4" customFormat="1" ht="12.75">
      <c r="A78" s="4" t="s">
        <v>420</v>
      </c>
      <c r="G78" s="57">
        <f>SUM(G80:G80)</f>
        <v>6615</v>
      </c>
      <c r="H78" s="57">
        <f>SUM(H80:H80)</f>
        <v>7203</v>
      </c>
      <c r="I78" s="18">
        <f>H78/G78</f>
        <v>1.0888888888888888</v>
      </c>
    </row>
    <row r="79" ht="12.75">
      <c r="A79" t="s">
        <v>421</v>
      </c>
    </row>
    <row r="80" spans="1:9" ht="12.75">
      <c r="A80" t="s">
        <v>422</v>
      </c>
      <c r="G80" s="56">
        <v>6615</v>
      </c>
      <c r="H80" s="56">
        <v>7203</v>
      </c>
      <c r="I80" s="3">
        <f>H80/G80</f>
        <v>1.0888888888888888</v>
      </c>
    </row>
    <row r="81" spans="1:9" s="4" customFormat="1" ht="12.75">
      <c r="A81" s="4" t="s">
        <v>423</v>
      </c>
      <c r="G81" s="57"/>
      <c r="H81" s="57"/>
      <c r="I81" s="18"/>
    </row>
    <row r="82" spans="1:9" s="4" customFormat="1" ht="12.75">
      <c r="A82" s="4" t="s">
        <v>424</v>
      </c>
      <c r="G82" s="57"/>
      <c r="H82" s="57"/>
      <c r="I82" s="18"/>
    </row>
    <row r="83" spans="1:9" s="4" customFormat="1" ht="12.75">
      <c r="A83" s="4" t="s">
        <v>425</v>
      </c>
      <c r="G83" s="57"/>
      <c r="H83" s="57"/>
      <c r="I83" s="18"/>
    </row>
    <row r="84" spans="1:9" s="4" customFormat="1" ht="12.75">
      <c r="A84" s="4" t="s">
        <v>426</v>
      </c>
      <c r="G84" s="60">
        <f>SUM(G86)</f>
        <v>454</v>
      </c>
      <c r="H84" s="60">
        <f>SUM(H86)</f>
        <v>454</v>
      </c>
      <c r="I84" s="10">
        <f>H84/G84</f>
        <v>1</v>
      </c>
    </row>
    <row r="85" spans="1:9" s="4" customFormat="1" ht="12.75">
      <c r="A85" s="4" t="s">
        <v>427</v>
      </c>
      <c r="G85" s="57"/>
      <c r="H85" s="57"/>
      <c r="I85" s="18"/>
    </row>
    <row r="86" spans="1:9" s="4" customFormat="1" ht="12.75">
      <c r="A86" s="4" t="s">
        <v>308</v>
      </c>
      <c r="G86" s="57">
        <f>SUM(G90)</f>
        <v>454</v>
      </c>
      <c r="H86" s="57">
        <f>SUM(H90)</f>
        <v>454</v>
      </c>
      <c r="I86" s="18">
        <f>H86/G86</f>
        <v>1</v>
      </c>
    </row>
    <row r="87" ht="12.75">
      <c r="A87" t="s">
        <v>428</v>
      </c>
    </row>
    <row r="88" ht="12.75">
      <c r="A88" t="s">
        <v>388</v>
      </c>
    </row>
    <row r="89" ht="12.75">
      <c r="A89" t="s">
        <v>429</v>
      </c>
    </row>
    <row r="90" spans="1:9" ht="12.75">
      <c r="A90" t="s">
        <v>430</v>
      </c>
      <c r="G90" s="56">
        <v>454</v>
      </c>
      <c r="H90" s="56">
        <v>454</v>
      </c>
      <c r="I90" s="3">
        <f>H90/G90</f>
        <v>1</v>
      </c>
    </row>
    <row r="91" spans="1:9" s="4" customFormat="1" ht="12.75">
      <c r="A91" s="4" t="s">
        <v>431</v>
      </c>
      <c r="G91" s="60">
        <f>SUM(G92)</f>
        <v>500</v>
      </c>
      <c r="H91" s="60">
        <f>SUM(H92)</f>
        <v>500</v>
      </c>
      <c r="I91" s="10">
        <f>H91/G91</f>
        <v>1</v>
      </c>
    </row>
    <row r="92" spans="1:9" s="4" customFormat="1" ht="12.75">
      <c r="A92" s="4" t="s">
        <v>432</v>
      </c>
      <c r="G92" s="57">
        <f>SUM(G96)</f>
        <v>500</v>
      </c>
      <c r="H92" s="57">
        <f>SUM(H96)</f>
        <v>500</v>
      </c>
      <c r="I92" s="18">
        <f>H92/G92</f>
        <v>1</v>
      </c>
    </row>
    <row r="93" ht="12.75">
      <c r="A93" t="s">
        <v>428</v>
      </c>
    </row>
    <row r="94" ht="12.75">
      <c r="A94" t="s">
        <v>388</v>
      </c>
    </row>
    <row r="95" ht="12.75">
      <c r="A95" t="s">
        <v>429</v>
      </c>
    </row>
    <row r="96" spans="1:9" ht="12.75">
      <c r="A96" t="s">
        <v>430</v>
      </c>
      <c r="G96" s="56">
        <v>500</v>
      </c>
      <c r="H96" s="56">
        <v>500</v>
      </c>
      <c r="I96" s="3">
        <f>H96/G96</f>
        <v>1</v>
      </c>
    </row>
    <row r="97" spans="1:9" s="4" customFormat="1" ht="12.75">
      <c r="A97" s="4" t="s">
        <v>7</v>
      </c>
      <c r="G97" s="57"/>
      <c r="H97" s="57"/>
      <c r="I97" s="18"/>
    </row>
    <row r="98" spans="1:9" s="4" customFormat="1" ht="12.75">
      <c r="A98" s="4" t="s">
        <v>8</v>
      </c>
      <c r="G98" s="60">
        <f>SUM(G99)</f>
        <v>1000</v>
      </c>
      <c r="H98" s="60">
        <f>SUM(H99)</f>
        <v>1000</v>
      </c>
      <c r="I98" s="10">
        <f>H98/G98</f>
        <v>1</v>
      </c>
    </row>
    <row r="99" spans="1:9" s="4" customFormat="1" ht="12.75">
      <c r="A99" s="4" t="s">
        <v>9</v>
      </c>
      <c r="G99" s="57">
        <f>SUM(G103)</f>
        <v>1000</v>
      </c>
      <c r="H99" s="57">
        <f>SUM(H103)</f>
        <v>1000</v>
      </c>
      <c r="I99" s="18">
        <f>H99/G99</f>
        <v>1</v>
      </c>
    </row>
    <row r="100" ht="12.75">
      <c r="A100" t="s">
        <v>303</v>
      </c>
    </row>
    <row r="101" ht="12.75">
      <c r="A101" t="s">
        <v>309</v>
      </c>
    </row>
    <row r="102" ht="12.75">
      <c r="A102" t="s">
        <v>310</v>
      </c>
    </row>
    <row r="103" spans="1:9" ht="12.75">
      <c r="A103" t="s">
        <v>106</v>
      </c>
      <c r="G103" s="56">
        <v>1000</v>
      </c>
      <c r="H103" s="56">
        <v>1000</v>
      </c>
      <c r="I103" s="3">
        <f>H103/G103</f>
        <v>1</v>
      </c>
    </row>
    <row r="110" spans="1:9" s="4" customFormat="1" ht="12.75">
      <c r="A110" s="4" t="s">
        <v>325</v>
      </c>
      <c r="G110" s="57"/>
      <c r="H110" s="57"/>
      <c r="I110" s="18"/>
    </row>
    <row r="111" spans="1:9" s="4" customFormat="1" ht="12.75">
      <c r="A111" s="4" t="s">
        <v>326</v>
      </c>
      <c r="G111" s="57"/>
      <c r="H111" s="57"/>
      <c r="I111" s="18"/>
    </row>
    <row r="112" spans="1:9" s="4" customFormat="1" ht="12.75">
      <c r="A112" s="4" t="s">
        <v>510</v>
      </c>
      <c r="G112" s="57"/>
      <c r="H112" s="57"/>
      <c r="I112" s="18"/>
    </row>
    <row r="113" spans="1:9" s="4" customFormat="1" ht="12.75">
      <c r="A113" s="4" t="s">
        <v>327</v>
      </c>
      <c r="G113" s="60"/>
      <c r="H113" s="60"/>
      <c r="I113" s="10"/>
    </row>
    <row r="114" spans="1:9" s="4" customFormat="1" ht="12.75">
      <c r="A114" s="4" t="s">
        <v>328</v>
      </c>
      <c r="G114" s="60">
        <f>SUM(G116,,G152,G161,G124,G139,G167)</f>
        <v>2414926</v>
      </c>
      <c r="H114" s="60">
        <f>SUM(H116,H124,H152,H161,H139,H167)</f>
        <v>2532149.88</v>
      </c>
      <c r="I114" s="10">
        <f>H114/G114</f>
        <v>1.0485413962995138</v>
      </c>
    </row>
    <row r="115" spans="1:9" s="4" customFormat="1" ht="12.75">
      <c r="A115" s="4" t="s">
        <v>329</v>
      </c>
      <c r="G115" s="57"/>
      <c r="H115" s="57"/>
      <c r="I115" s="18"/>
    </row>
    <row r="116" spans="1:9" s="4" customFormat="1" ht="12.75">
      <c r="A116" s="4" t="s">
        <v>330</v>
      </c>
      <c r="G116" s="57">
        <f>SUM(G117:G119)</f>
        <v>0</v>
      </c>
      <c r="H116" s="57">
        <f>SUM(H119:H119)</f>
        <v>361.5</v>
      </c>
      <c r="I116" s="18">
        <v>0</v>
      </c>
    </row>
    <row r="117" ht="12.75">
      <c r="A117" t="s">
        <v>331</v>
      </c>
    </row>
    <row r="118" ht="12.75">
      <c r="A118" t="s">
        <v>332</v>
      </c>
    </row>
    <row r="119" spans="1:9" ht="12.75">
      <c r="A119" t="s">
        <v>333</v>
      </c>
      <c r="G119" s="56">
        <v>0</v>
      </c>
      <c r="H119" s="56">
        <v>361.5</v>
      </c>
      <c r="I119" s="3">
        <v>0</v>
      </c>
    </row>
    <row r="120" spans="1:9" s="4" customFormat="1" ht="12.75">
      <c r="A120" s="4" t="s">
        <v>334</v>
      </c>
      <c r="G120" s="57"/>
      <c r="H120" s="57"/>
      <c r="I120" s="18"/>
    </row>
    <row r="121" spans="1:9" s="4" customFormat="1" ht="12.75">
      <c r="A121" s="4" t="s">
        <v>335</v>
      </c>
      <c r="G121" s="57"/>
      <c r="H121" s="57"/>
      <c r="I121" s="18"/>
    </row>
    <row r="122" spans="1:9" s="4" customFormat="1" ht="12.75">
      <c r="A122" s="4" t="s">
        <v>511</v>
      </c>
      <c r="G122" s="57"/>
      <c r="H122" s="57"/>
      <c r="I122" s="18"/>
    </row>
    <row r="123" spans="1:9" s="4" customFormat="1" ht="12.75">
      <c r="A123" s="4" t="s">
        <v>336</v>
      </c>
      <c r="G123" s="57"/>
      <c r="H123" s="57"/>
      <c r="I123" s="18"/>
    </row>
    <row r="124" spans="1:9" s="4" customFormat="1" ht="12.75">
      <c r="A124" s="4" t="s">
        <v>337</v>
      </c>
      <c r="G124" s="57">
        <f>SUM(G125:G134)</f>
        <v>792438</v>
      </c>
      <c r="H124" s="57">
        <f>SUM(H125:H134)</f>
        <v>796169.11</v>
      </c>
      <c r="I124" s="18">
        <f>H124/G124</f>
        <v>1.0047083935904133</v>
      </c>
    </row>
    <row r="125" spans="1:9" ht="12.75">
      <c r="A125" t="s">
        <v>338</v>
      </c>
      <c r="G125" s="56">
        <v>426671</v>
      </c>
      <c r="H125" s="56">
        <v>435166.9</v>
      </c>
      <c r="I125" s="3">
        <f>H125/G125</f>
        <v>1.0199120633931062</v>
      </c>
    </row>
    <row r="126" spans="1:9" ht="12.75">
      <c r="A126" t="s">
        <v>339</v>
      </c>
      <c r="G126" s="56">
        <v>274845</v>
      </c>
      <c r="H126" s="56">
        <v>267508.01</v>
      </c>
      <c r="I126" s="3">
        <f>H126/G126</f>
        <v>0.9733049900853209</v>
      </c>
    </row>
    <row r="127" spans="1:9" ht="12.75">
      <c r="A127" t="s">
        <v>354</v>
      </c>
      <c r="G127" s="56">
        <v>2460</v>
      </c>
      <c r="H127" s="56">
        <v>2460</v>
      </c>
      <c r="I127" s="3">
        <f>H127/G127</f>
        <v>1</v>
      </c>
    </row>
    <row r="128" spans="1:9" ht="12.75">
      <c r="A128" t="s">
        <v>355</v>
      </c>
      <c r="G128" s="56">
        <v>0</v>
      </c>
      <c r="H128" s="56">
        <v>0</v>
      </c>
      <c r="I128" s="3">
        <v>0</v>
      </c>
    </row>
    <row r="129" spans="1:9" ht="14.25" customHeight="1">
      <c r="A129" t="s">
        <v>404</v>
      </c>
      <c r="G129" s="56">
        <v>19</v>
      </c>
      <c r="H129" s="56">
        <v>1038</v>
      </c>
      <c r="I129" s="3">
        <f>H129/G129</f>
        <v>54.63157894736842</v>
      </c>
    </row>
    <row r="130" spans="1:9" ht="14.25" customHeight="1">
      <c r="A130" t="s">
        <v>433</v>
      </c>
      <c r="G130" s="56">
        <v>36</v>
      </c>
      <c r="H130" s="56">
        <v>35.2</v>
      </c>
      <c r="I130" s="3">
        <f>H130/G130</f>
        <v>0.9777777777777779</v>
      </c>
    </row>
    <row r="131" ht="12.75">
      <c r="A131" t="s">
        <v>357</v>
      </c>
    </row>
    <row r="132" spans="1:9" ht="12.75">
      <c r="A132" t="s">
        <v>358</v>
      </c>
      <c r="G132" s="56">
        <v>733</v>
      </c>
      <c r="H132" s="56">
        <v>876</v>
      </c>
      <c r="I132" s="3">
        <f>H132/G132</f>
        <v>1.195088676671214</v>
      </c>
    </row>
    <row r="133" ht="12.75">
      <c r="A133" t="s">
        <v>314</v>
      </c>
    </row>
    <row r="134" spans="1:9" ht="12.75">
      <c r="A134" t="s">
        <v>315</v>
      </c>
      <c r="G134" s="56">
        <v>87674</v>
      </c>
      <c r="H134" s="56">
        <v>89085</v>
      </c>
      <c r="I134" s="3">
        <f>H134/G134</f>
        <v>1.0160937107922532</v>
      </c>
    </row>
    <row r="135" spans="1:9" s="4" customFormat="1" ht="12.75">
      <c r="A135" s="4" t="s">
        <v>434</v>
      </c>
      <c r="G135" s="57"/>
      <c r="H135" s="57"/>
      <c r="I135" s="18"/>
    </row>
    <row r="136" spans="1:9" s="4" customFormat="1" ht="12.75">
      <c r="A136" s="32" t="s">
        <v>359</v>
      </c>
      <c r="G136" s="57"/>
      <c r="H136" s="57"/>
      <c r="I136" s="18"/>
    </row>
    <row r="137" spans="1:9" s="4" customFormat="1" ht="12.75">
      <c r="A137" s="32" t="s">
        <v>360</v>
      </c>
      <c r="G137" s="57"/>
      <c r="H137" s="57"/>
      <c r="I137" s="18"/>
    </row>
    <row r="138" spans="1:9" s="4" customFormat="1" ht="12.75">
      <c r="A138" s="4" t="s">
        <v>361</v>
      </c>
      <c r="G138" s="57"/>
      <c r="H138" s="57"/>
      <c r="I138" s="18"/>
    </row>
    <row r="139" spans="1:9" s="4" customFormat="1" ht="12.75">
      <c r="A139" s="4" t="s">
        <v>362</v>
      </c>
      <c r="G139" s="57">
        <f>SUM(G140:G149)</f>
        <v>876218</v>
      </c>
      <c r="H139" s="57">
        <f>SUM(H140:H150)</f>
        <v>910783.6200000001</v>
      </c>
      <c r="I139" s="18">
        <f aca="true" t="shared" si="0" ref="I139:I145">H139/G139</f>
        <v>1.0394486531890468</v>
      </c>
    </row>
    <row r="140" spans="1:9" ht="12.75">
      <c r="A140" t="s">
        <v>338</v>
      </c>
      <c r="G140" s="56">
        <v>94759</v>
      </c>
      <c r="H140" s="56">
        <v>100463.2</v>
      </c>
      <c r="I140" s="3">
        <f t="shared" si="0"/>
        <v>1.0601969206091242</v>
      </c>
    </row>
    <row r="141" spans="1:9" ht="12.75">
      <c r="A141" t="s">
        <v>339</v>
      </c>
      <c r="G141" s="56">
        <v>632222</v>
      </c>
      <c r="H141" s="56">
        <v>636935.38</v>
      </c>
      <c r="I141" s="3">
        <f t="shared" si="0"/>
        <v>1.0074552609684573</v>
      </c>
    </row>
    <row r="142" spans="1:9" ht="12.75">
      <c r="A142" t="s">
        <v>354</v>
      </c>
      <c r="G142" s="56">
        <v>995</v>
      </c>
      <c r="H142" s="56">
        <v>1009.54</v>
      </c>
      <c r="I142" s="3">
        <f t="shared" si="0"/>
        <v>1.0146130653266332</v>
      </c>
    </row>
    <row r="143" spans="1:9" ht="12.75">
      <c r="A143" t="s">
        <v>355</v>
      </c>
      <c r="G143" s="56">
        <v>81714</v>
      </c>
      <c r="H143" s="56">
        <v>65261.79</v>
      </c>
      <c r="I143" s="3">
        <f t="shared" si="0"/>
        <v>0.7986610617519642</v>
      </c>
    </row>
    <row r="144" spans="1:9" ht="12.75">
      <c r="A144" t="s">
        <v>363</v>
      </c>
      <c r="G144" s="56">
        <v>3120</v>
      </c>
      <c r="H144" s="56">
        <v>11263</v>
      </c>
      <c r="I144" s="3">
        <f t="shared" si="0"/>
        <v>3.6099358974358973</v>
      </c>
    </row>
    <row r="145" spans="1:9" ht="12.75">
      <c r="A145" t="s">
        <v>364</v>
      </c>
      <c r="G145" s="56">
        <v>100</v>
      </c>
      <c r="H145" s="56">
        <v>70</v>
      </c>
      <c r="I145" s="3">
        <f t="shared" si="0"/>
        <v>0.7</v>
      </c>
    </row>
    <row r="146" spans="1:9" ht="14.25" customHeight="1">
      <c r="A146" t="s">
        <v>404</v>
      </c>
      <c r="G146" s="56">
        <v>58046</v>
      </c>
      <c r="H146" s="56">
        <v>89644</v>
      </c>
      <c r="I146" s="3">
        <f>H146/G146</f>
        <v>1.544361368569755</v>
      </c>
    </row>
    <row r="147" spans="1:9" ht="14.25" customHeight="1">
      <c r="A147" t="s">
        <v>356</v>
      </c>
      <c r="G147" s="56">
        <v>440</v>
      </c>
      <c r="H147" s="56">
        <v>466.4</v>
      </c>
      <c r="I147" s="3">
        <f>H147/G147</f>
        <v>1.06</v>
      </c>
    </row>
    <row r="148" ht="12.75">
      <c r="A148" t="s">
        <v>357</v>
      </c>
    </row>
    <row r="149" spans="1:9" ht="12.75">
      <c r="A149" t="s">
        <v>358</v>
      </c>
      <c r="G149" s="56">
        <v>4822</v>
      </c>
      <c r="H149" s="56">
        <v>5670.31</v>
      </c>
      <c r="I149" s="3">
        <f>H149/G149</f>
        <v>1.17592492741601</v>
      </c>
    </row>
    <row r="150" spans="1:6" ht="12.75">
      <c r="A150" s="4" t="s">
        <v>365</v>
      </c>
      <c r="B150" s="4"/>
      <c r="C150" s="4"/>
      <c r="D150" s="4"/>
      <c r="E150" s="4"/>
      <c r="F150" s="4"/>
    </row>
    <row r="151" spans="1:9" s="4" customFormat="1" ht="12.75">
      <c r="A151" s="4" t="s">
        <v>445</v>
      </c>
      <c r="G151" s="57"/>
      <c r="H151" s="57"/>
      <c r="I151" s="18"/>
    </row>
    <row r="152" spans="1:9" s="4" customFormat="1" ht="12.75">
      <c r="A152" s="4" t="s">
        <v>444</v>
      </c>
      <c r="G152" s="57">
        <f>SUM(G153,G155,G159)</f>
        <v>70984</v>
      </c>
      <c r="H152" s="57">
        <f>SUM(H153:H155,H159)</f>
        <v>71231.82</v>
      </c>
      <c r="I152" s="18">
        <f>H152/G152</f>
        <v>1.0034912092866</v>
      </c>
    </row>
    <row r="153" spans="1:9" ht="12.75">
      <c r="A153" t="s">
        <v>366</v>
      </c>
      <c r="G153" s="56">
        <v>9225</v>
      </c>
      <c r="H153" s="56">
        <v>9365</v>
      </c>
      <c r="I153" s="3">
        <f>H153/G153</f>
        <v>1.0151761517615177</v>
      </c>
    </row>
    <row r="154" ht="12.75">
      <c r="A154" t="s">
        <v>123</v>
      </c>
    </row>
    <row r="155" spans="1:9" ht="12.75">
      <c r="A155" t="s">
        <v>69</v>
      </c>
      <c r="G155" s="56">
        <v>57380</v>
      </c>
      <c r="H155" s="56">
        <v>57467.97</v>
      </c>
      <c r="I155" s="3">
        <f>H155/G155</f>
        <v>1.0015331125827815</v>
      </c>
    </row>
    <row r="156" ht="12.75">
      <c r="A156" t="s">
        <v>316</v>
      </c>
    </row>
    <row r="157" ht="12.75">
      <c r="A157" t="s">
        <v>317</v>
      </c>
    </row>
    <row r="158" ht="12.75">
      <c r="A158" t="s">
        <v>318</v>
      </c>
    </row>
    <row r="159" spans="1:9" ht="12.75">
      <c r="A159" t="s">
        <v>319</v>
      </c>
      <c r="G159" s="56">
        <v>4379</v>
      </c>
      <c r="H159" s="56">
        <v>4398.85</v>
      </c>
      <c r="I159" s="3">
        <f>H159/G159</f>
        <v>1.0045329984014617</v>
      </c>
    </row>
    <row r="160" spans="1:9" s="4" customFormat="1" ht="12.75">
      <c r="A160" s="4" t="s">
        <v>435</v>
      </c>
      <c r="G160" s="57"/>
      <c r="H160" s="57"/>
      <c r="I160" s="18"/>
    </row>
    <row r="161" spans="1:9" s="4" customFormat="1" ht="12.75">
      <c r="A161" s="4" t="s">
        <v>436</v>
      </c>
      <c r="G161" s="57">
        <f>SUM(G162:G163)</f>
        <v>674866</v>
      </c>
      <c r="H161" s="57">
        <f>SUM(H162:H163)</f>
        <v>753183.83</v>
      </c>
      <c r="I161" s="18">
        <f>H161/G161</f>
        <v>1.1160494527802556</v>
      </c>
    </row>
    <row r="162" spans="1:9" ht="12.75">
      <c r="A162" t="s">
        <v>367</v>
      </c>
      <c r="G162" s="56">
        <v>674866</v>
      </c>
      <c r="H162" s="56">
        <v>748510</v>
      </c>
      <c r="I162" s="3">
        <f>H162/G162</f>
        <v>1.1091238853342738</v>
      </c>
    </row>
    <row r="163" spans="1:9" ht="12.75">
      <c r="A163" t="s">
        <v>368</v>
      </c>
      <c r="G163" s="56">
        <v>0</v>
      </c>
      <c r="H163" s="56">
        <v>4673.83</v>
      </c>
      <c r="I163" s="3">
        <v>0</v>
      </c>
    </row>
    <row r="166" spans="1:9" s="50" customFormat="1" ht="12.75">
      <c r="A166" s="50" t="s">
        <v>449</v>
      </c>
      <c r="G166" s="59"/>
      <c r="H166" s="59"/>
      <c r="I166" s="51"/>
    </row>
    <row r="167" spans="1:9" s="50" customFormat="1" ht="12.75">
      <c r="A167" s="50" t="s">
        <v>450</v>
      </c>
      <c r="G167" s="59">
        <f>SUM(G168)</f>
        <v>420</v>
      </c>
      <c r="H167" s="59">
        <f>SUM(H168)</f>
        <v>420</v>
      </c>
      <c r="I167" s="51">
        <f>H167/G167</f>
        <v>1</v>
      </c>
    </row>
    <row r="168" spans="1:9" s="62" customFormat="1" ht="12.75">
      <c r="A168" s="62" t="s">
        <v>170</v>
      </c>
      <c r="G168" s="63">
        <v>420</v>
      </c>
      <c r="H168" s="63">
        <v>420</v>
      </c>
      <c r="I168" s="64">
        <f>H168/G168</f>
        <v>1</v>
      </c>
    </row>
    <row r="169" spans="1:9" s="4" customFormat="1" ht="12.75">
      <c r="A169" s="4" t="s">
        <v>371</v>
      </c>
      <c r="G169" s="60">
        <f>SUM(G171,G174)</f>
        <v>2667022</v>
      </c>
      <c r="H169" s="60">
        <f>SUM(H171,H174)</f>
        <v>2667022</v>
      </c>
      <c r="I169" s="10">
        <f>H169/G169</f>
        <v>1</v>
      </c>
    </row>
    <row r="170" spans="1:9" s="4" customFormat="1" ht="12.75">
      <c r="A170" s="4" t="s">
        <v>372</v>
      </c>
      <c r="G170" s="57"/>
      <c r="H170" s="57"/>
      <c r="I170" s="18"/>
    </row>
    <row r="171" spans="1:9" s="4" customFormat="1" ht="12.75">
      <c r="A171" s="4" t="s">
        <v>477</v>
      </c>
      <c r="G171" s="57">
        <f>SUM(G172)</f>
        <v>1662319</v>
      </c>
      <c r="H171" s="57">
        <f>SUM(H172)</f>
        <v>1662319</v>
      </c>
      <c r="I171" s="18">
        <f>H171/G171</f>
        <v>1</v>
      </c>
    </row>
    <row r="172" spans="1:9" ht="12.75">
      <c r="A172" t="s">
        <v>369</v>
      </c>
      <c r="G172" s="56">
        <v>1662319</v>
      </c>
      <c r="H172" s="56">
        <v>1662319</v>
      </c>
      <c r="I172" s="3">
        <f>H172/G172</f>
        <v>1</v>
      </c>
    </row>
    <row r="173" spans="1:9" s="4" customFormat="1" ht="11.25" customHeight="1">
      <c r="A173" s="4" t="s">
        <v>370</v>
      </c>
      <c r="G173" s="57"/>
      <c r="H173" s="57"/>
      <c r="I173" s="18"/>
    </row>
    <row r="174" spans="1:9" ht="11.25" customHeight="1">
      <c r="A174" s="4" t="s">
        <v>373</v>
      </c>
      <c r="G174" s="57">
        <f>SUM(G175)</f>
        <v>1004703</v>
      </c>
      <c r="H174" s="57">
        <f>SUM(H175)</f>
        <v>1004703</v>
      </c>
      <c r="I174" s="18">
        <f aca="true" t="shared" si="1" ref="I174:I179">H174/G174</f>
        <v>1</v>
      </c>
    </row>
    <row r="175" spans="1:9" ht="12.75">
      <c r="A175" t="s">
        <v>320</v>
      </c>
      <c r="G175" s="56">
        <v>1004703</v>
      </c>
      <c r="H175" s="56">
        <v>1004703</v>
      </c>
      <c r="I175" s="3">
        <f t="shared" si="1"/>
        <v>1</v>
      </c>
    </row>
    <row r="176" spans="1:9" s="4" customFormat="1" ht="12.75">
      <c r="A176" s="4" t="s">
        <v>437</v>
      </c>
      <c r="G176" s="60">
        <f>SUM(G177,G189,G198)</f>
        <v>65424.2</v>
      </c>
      <c r="H176" s="60">
        <f>SUM(H177,H189,H198)</f>
        <v>62955.899999999994</v>
      </c>
      <c r="I176" s="10">
        <f t="shared" si="1"/>
        <v>0.9622723701627226</v>
      </c>
    </row>
    <row r="177" spans="1:9" s="4" customFormat="1" ht="12.75">
      <c r="A177" s="4" t="s">
        <v>438</v>
      </c>
      <c r="G177" s="57">
        <f>SUM(G178:G188)</f>
        <v>38822.6</v>
      </c>
      <c r="H177" s="57">
        <f>SUM(H178:H188)</f>
        <v>36355.24</v>
      </c>
      <c r="I177" s="18">
        <f t="shared" si="1"/>
        <v>0.9364452664169839</v>
      </c>
    </row>
    <row r="178" spans="1:9" ht="12.75">
      <c r="A178" t="s">
        <v>374</v>
      </c>
      <c r="G178" s="56">
        <v>133</v>
      </c>
      <c r="H178" s="56">
        <v>100.12</v>
      </c>
      <c r="I178" s="3">
        <f t="shared" si="1"/>
        <v>0.7527819548872181</v>
      </c>
    </row>
    <row r="179" spans="1:9" ht="12.75">
      <c r="A179" t="s">
        <v>170</v>
      </c>
      <c r="G179" s="56">
        <v>242</v>
      </c>
      <c r="H179" s="56">
        <v>264.85</v>
      </c>
      <c r="I179" s="3">
        <f t="shared" si="1"/>
        <v>1.0944214876033058</v>
      </c>
    </row>
    <row r="180" ht="12.75">
      <c r="A180" t="s">
        <v>439</v>
      </c>
    </row>
    <row r="181" ht="12.75">
      <c r="A181" t="s">
        <v>441</v>
      </c>
    </row>
    <row r="182" spans="1:9" ht="12.75">
      <c r="A182" t="s">
        <v>442</v>
      </c>
      <c r="G182" s="56">
        <v>9870</v>
      </c>
      <c r="H182" s="56">
        <v>7412.67</v>
      </c>
      <c r="I182" s="3">
        <f>H182/G182</f>
        <v>0.7510303951367782</v>
      </c>
    </row>
    <row r="183" ht="12.75">
      <c r="A183" t="s">
        <v>321</v>
      </c>
    </row>
    <row r="184" ht="12.75">
      <c r="A184" t="s">
        <v>322</v>
      </c>
    </row>
    <row r="185" spans="1:9" ht="12.75">
      <c r="A185" t="s">
        <v>323</v>
      </c>
      <c r="G185" s="56">
        <v>21430.31</v>
      </c>
      <c r="H185" s="56">
        <v>21430.34</v>
      </c>
      <c r="I185" s="3">
        <f>H185/G185</f>
        <v>1.0000013998864226</v>
      </c>
    </row>
    <row r="186" ht="12.75">
      <c r="A186" t="s">
        <v>324</v>
      </c>
    </row>
    <row r="187" ht="12.75">
      <c r="A187" t="s">
        <v>322</v>
      </c>
    </row>
    <row r="188" spans="1:9" ht="12.75">
      <c r="A188" t="s">
        <v>323</v>
      </c>
      <c r="G188" s="56">
        <v>7147.29</v>
      </c>
      <c r="H188" s="56">
        <v>7147.26</v>
      </c>
      <c r="I188" s="3">
        <f>H188/G188</f>
        <v>0.9999958026049034</v>
      </c>
    </row>
    <row r="189" spans="1:9" s="4" customFormat="1" ht="12.75">
      <c r="A189" s="4" t="s">
        <v>443</v>
      </c>
      <c r="G189" s="57">
        <f>SUM(G190:G197)</f>
        <v>16425.6</v>
      </c>
      <c r="H189" s="57">
        <f>SUM(H190:H197)</f>
        <v>16424.92</v>
      </c>
      <c r="I189" s="18">
        <f>H189/G189</f>
        <v>0.9999586012078706</v>
      </c>
    </row>
    <row r="190" spans="1:9" ht="12.75">
      <c r="A190" t="s">
        <v>380</v>
      </c>
      <c r="G190" s="56">
        <v>87</v>
      </c>
      <c r="H190" s="56">
        <v>60.27</v>
      </c>
      <c r="I190" s="3">
        <f>H190/G190</f>
        <v>0.6927586206896552</v>
      </c>
    </row>
    <row r="191" spans="1:9" ht="12.75">
      <c r="A191" t="s">
        <v>381</v>
      </c>
      <c r="G191" s="56">
        <v>110</v>
      </c>
      <c r="H191" s="56">
        <v>136.05</v>
      </c>
      <c r="I191" s="3">
        <f>H191/G191</f>
        <v>1.2368181818181818</v>
      </c>
    </row>
    <row r="192" ht="12.75">
      <c r="A192" t="s">
        <v>321</v>
      </c>
    </row>
    <row r="193" ht="12.75">
      <c r="A193" t="s">
        <v>322</v>
      </c>
    </row>
    <row r="194" spans="1:9" ht="12.75">
      <c r="A194" t="s">
        <v>323</v>
      </c>
      <c r="G194" s="56">
        <v>12169.84</v>
      </c>
      <c r="H194" s="56">
        <v>12169.83</v>
      </c>
      <c r="I194" s="3">
        <f>H194/G194</f>
        <v>0.9999991782965101</v>
      </c>
    </row>
    <row r="195" ht="12.75">
      <c r="A195" t="s">
        <v>324</v>
      </c>
    </row>
    <row r="196" ht="12.75">
      <c r="A196" t="s">
        <v>322</v>
      </c>
    </row>
    <row r="197" spans="1:9" ht="12.75">
      <c r="A197" t="s">
        <v>323</v>
      </c>
      <c r="G197" s="56">
        <v>4058.76</v>
      </c>
      <c r="H197" s="56">
        <v>4058.77</v>
      </c>
      <c r="I197" s="3">
        <f>H197/G197</f>
        <v>1.0000024638066798</v>
      </c>
    </row>
    <row r="198" spans="1:9" s="4" customFormat="1" ht="12.75">
      <c r="A198" s="4" t="s">
        <v>382</v>
      </c>
      <c r="G198" s="57">
        <f>SUM(G201)</f>
        <v>10176</v>
      </c>
      <c r="H198" s="57">
        <f>SUM(H201)</f>
        <v>10175.74</v>
      </c>
      <c r="I198" s="18">
        <f>H198/G198</f>
        <v>0.9999744496855346</v>
      </c>
    </row>
    <row r="199" ht="12.75">
      <c r="A199" t="s">
        <v>383</v>
      </c>
    </row>
    <row r="200" ht="12.75">
      <c r="A200" t="s">
        <v>375</v>
      </c>
    </row>
    <row r="201" spans="1:9" ht="13.5" customHeight="1">
      <c r="A201" t="s">
        <v>379</v>
      </c>
      <c r="G201" s="56">
        <v>10176</v>
      </c>
      <c r="H201" s="56">
        <v>10175.74</v>
      </c>
      <c r="I201" s="3">
        <f>H201/G201</f>
        <v>0.9999744496855346</v>
      </c>
    </row>
    <row r="202" spans="1:9" s="4" customFormat="1" ht="12.75">
      <c r="A202" s="4" t="s">
        <v>516</v>
      </c>
      <c r="G202" s="60">
        <f>SUM(G220,G228,G206,G237,G243)</f>
        <v>577531</v>
      </c>
      <c r="H202" s="60">
        <f>SUM(H220,H228,H237,H243,H206)</f>
        <v>571425.6</v>
      </c>
      <c r="I202" s="18">
        <f>H202/G202</f>
        <v>0.9894284462652221</v>
      </c>
    </row>
    <row r="203" spans="1:9" s="4" customFormat="1" ht="12.75">
      <c r="A203" s="4" t="s">
        <v>384</v>
      </c>
      <c r="G203" s="57"/>
      <c r="H203" s="57"/>
      <c r="I203" s="18"/>
    </row>
    <row r="204" spans="1:9" s="4" customFormat="1" ht="12.75">
      <c r="A204" s="4" t="s">
        <v>494</v>
      </c>
      <c r="G204" s="60"/>
      <c r="H204" s="60"/>
      <c r="I204" s="18"/>
    </row>
    <row r="205" spans="1:9" s="4" customFormat="1" ht="12.75">
      <c r="A205" s="4" t="s">
        <v>385</v>
      </c>
      <c r="G205" s="60"/>
      <c r="H205" s="60"/>
      <c r="I205" s="18"/>
    </row>
    <row r="206" spans="1:9" s="4" customFormat="1" ht="12.75">
      <c r="A206" s="4" t="s">
        <v>386</v>
      </c>
      <c r="G206" s="57">
        <f>SUM(G210,G214)</f>
        <v>445445</v>
      </c>
      <c r="H206" s="57">
        <f>SUM(H210,H214)</f>
        <v>445226.61</v>
      </c>
      <c r="I206" s="18">
        <f>H206/G206</f>
        <v>0.9995097262288273</v>
      </c>
    </row>
    <row r="207" ht="12.75">
      <c r="A207" t="s">
        <v>387</v>
      </c>
    </row>
    <row r="208" ht="12.75">
      <c r="A208" s="48" t="s">
        <v>388</v>
      </c>
    </row>
    <row r="209" ht="12.75">
      <c r="A209" t="s">
        <v>391</v>
      </c>
    </row>
    <row r="210" spans="1:9" ht="12.75">
      <c r="A210" t="s">
        <v>390</v>
      </c>
      <c r="G210" s="56">
        <v>444945</v>
      </c>
      <c r="H210" s="56">
        <v>444438</v>
      </c>
      <c r="I210" s="3">
        <f>H210/G210</f>
        <v>0.9988605333243434</v>
      </c>
    </row>
    <row r="211" ht="12.75">
      <c r="A211" t="s">
        <v>172</v>
      </c>
    </row>
    <row r="212" ht="12.75">
      <c r="A212" t="s">
        <v>173</v>
      </c>
    </row>
    <row r="213" ht="12.75">
      <c r="A213" t="s">
        <v>306</v>
      </c>
    </row>
    <row r="214" spans="1:9" ht="12.75">
      <c r="A214" t="s">
        <v>307</v>
      </c>
      <c r="G214" s="56">
        <v>500</v>
      </c>
      <c r="H214" s="56">
        <v>788.61</v>
      </c>
      <c r="I214" s="3">
        <f>H214/G214</f>
        <v>1.57722</v>
      </c>
    </row>
    <row r="215" spans="1:9" s="4" customFormat="1" ht="12.75">
      <c r="A215" s="4" t="s">
        <v>517</v>
      </c>
      <c r="G215" s="57"/>
      <c r="H215" s="57"/>
      <c r="I215" s="18"/>
    </row>
    <row r="216" spans="1:9" s="4" customFormat="1" ht="12.75">
      <c r="A216" s="4" t="s">
        <v>392</v>
      </c>
      <c r="G216" s="57"/>
      <c r="H216" s="57"/>
      <c r="I216" s="18"/>
    </row>
    <row r="217" spans="1:9" s="4" customFormat="1" ht="12.75">
      <c r="A217" s="4" t="s">
        <v>124</v>
      </c>
      <c r="G217" s="57"/>
      <c r="H217" s="57"/>
      <c r="I217" s="18"/>
    </row>
    <row r="218" spans="1:9" s="4" customFormat="1" ht="12.75">
      <c r="A218" s="4" t="s">
        <v>125</v>
      </c>
      <c r="G218" s="57"/>
      <c r="H218" s="57"/>
      <c r="I218" s="18"/>
    </row>
    <row r="219" spans="1:9" s="4" customFormat="1" ht="12.75">
      <c r="A219" s="4" t="s">
        <v>126</v>
      </c>
      <c r="G219" s="57"/>
      <c r="H219" s="57"/>
      <c r="I219" s="18"/>
    </row>
    <row r="220" spans="1:9" s="4" customFormat="1" ht="12.75">
      <c r="A220" s="4" t="s">
        <v>127</v>
      </c>
      <c r="G220" s="57">
        <f>SUM(G225)</f>
        <v>719</v>
      </c>
      <c r="H220" s="57">
        <f>SUM(H225)</f>
        <v>719</v>
      </c>
      <c r="I220" s="18">
        <f>H220/G220</f>
        <v>1</v>
      </c>
    </row>
    <row r="221" spans="7:9" s="4" customFormat="1" ht="12.75">
      <c r="G221" s="57"/>
      <c r="H221" s="57"/>
      <c r="I221" s="18"/>
    </row>
    <row r="222" spans="1:9" s="4" customFormat="1" ht="12.75">
      <c r="A222" t="s">
        <v>303</v>
      </c>
      <c r="B222"/>
      <c r="C222"/>
      <c r="D222"/>
      <c r="E222"/>
      <c r="F222"/>
      <c r="G222" s="60"/>
      <c r="H222" s="60"/>
      <c r="I222" s="3"/>
    </row>
    <row r="223" spans="1:9" s="4" customFormat="1" ht="12.75">
      <c r="A223" t="s">
        <v>388</v>
      </c>
      <c r="B223"/>
      <c r="C223"/>
      <c r="D223"/>
      <c r="E223"/>
      <c r="F223"/>
      <c r="G223" s="60"/>
      <c r="H223" s="60"/>
      <c r="I223" s="3"/>
    </row>
    <row r="224" spans="1:9" s="4" customFormat="1" ht="12.75">
      <c r="A224" t="s">
        <v>389</v>
      </c>
      <c r="B224"/>
      <c r="C224"/>
      <c r="D224"/>
      <c r="E224"/>
      <c r="F224"/>
      <c r="G224" s="60"/>
      <c r="H224" s="60"/>
      <c r="I224" s="3"/>
    </row>
    <row r="225" spans="1:9" s="4" customFormat="1" ht="12.75">
      <c r="A225" t="s">
        <v>47</v>
      </c>
      <c r="B225"/>
      <c r="C225"/>
      <c r="D225"/>
      <c r="E225"/>
      <c r="F225"/>
      <c r="G225" s="58">
        <v>719</v>
      </c>
      <c r="H225" s="58">
        <v>719</v>
      </c>
      <c r="I225" s="3">
        <f>H225/G225</f>
        <v>1</v>
      </c>
    </row>
    <row r="226" spans="1:9" s="4" customFormat="1" ht="12.75">
      <c r="A226" s="4" t="s">
        <v>393</v>
      </c>
      <c r="G226" s="57"/>
      <c r="H226" s="57"/>
      <c r="I226" s="3"/>
    </row>
    <row r="227" spans="1:9" s="4" customFormat="1" ht="12.75">
      <c r="A227" s="4" t="s">
        <v>394</v>
      </c>
      <c r="G227" s="57"/>
      <c r="H227" s="57"/>
      <c r="I227" s="18"/>
    </row>
    <row r="228" spans="1:9" s="4" customFormat="1" ht="12.75">
      <c r="A228" s="4" t="s">
        <v>395</v>
      </c>
      <c r="G228" s="57">
        <f>SUM(G233,G236)</f>
        <v>39622</v>
      </c>
      <c r="H228" s="57">
        <f>SUM(H233,H236,H229)</f>
        <v>40066.12</v>
      </c>
      <c r="I228" s="18">
        <f>H228/G228</f>
        <v>1.0112089243349656</v>
      </c>
    </row>
    <row r="229" spans="1:9" s="62" customFormat="1" ht="12.75">
      <c r="A229" s="62" t="s">
        <v>396</v>
      </c>
      <c r="G229" s="63">
        <v>0</v>
      </c>
      <c r="H229" s="63">
        <v>444.12</v>
      </c>
      <c r="I229" s="64">
        <v>0</v>
      </c>
    </row>
    <row r="230" ht="12.75">
      <c r="A230" t="s">
        <v>387</v>
      </c>
    </row>
    <row r="231" ht="12.75">
      <c r="A231" t="s">
        <v>309</v>
      </c>
    </row>
    <row r="232" ht="12.75">
      <c r="A232" t="s">
        <v>389</v>
      </c>
    </row>
    <row r="233" spans="1:9" ht="12.75">
      <c r="A233" t="s">
        <v>47</v>
      </c>
      <c r="G233" s="56">
        <v>15443</v>
      </c>
      <c r="H233" s="56">
        <v>15443</v>
      </c>
      <c r="I233" s="3">
        <f>H233/G233</f>
        <v>1</v>
      </c>
    </row>
    <row r="234" ht="12.75">
      <c r="A234" t="s">
        <v>383</v>
      </c>
    </row>
    <row r="235" ht="12.75">
      <c r="A235" t="s">
        <v>375</v>
      </c>
    </row>
    <row r="236" spans="1:9" ht="12.75">
      <c r="A236" t="s">
        <v>379</v>
      </c>
      <c r="G236" s="56">
        <v>24179</v>
      </c>
      <c r="H236" s="56">
        <v>24179</v>
      </c>
      <c r="I236" s="3">
        <f>H236/G236</f>
        <v>1</v>
      </c>
    </row>
    <row r="237" spans="1:9" s="4" customFormat="1" ht="12.75">
      <c r="A237" s="4" t="s">
        <v>397</v>
      </c>
      <c r="G237" s="57">
        <f>SUM(G238:G242)</f>
        <v>73045</v>
      </c>
      <c r="H237" s="57">
        <f>SUM(H238:H242)</f>
        <v>72973.72</v>
      </c>
      <c r="I237" s="18">
        <f>H237/G237</f>
        <v>0.9990241631870764</v>
      </c>
    </row>
    <row r="238" spans="1:9" ht="12.75">
      <c r="A238" t="s">
        <v>403</v>
      </c>
      <c r="G238" s="56">
        <v>200</v>
      </c>
      <c r="H238" s="56">
        <v>121.72</v>
      </c>
      <c r="I238" s="3">
        <f>H238/G238</f>
        <v>0.6086</v>
      </c>
    </row>
    <row r="239" spans="1:9" ht="12.75">
      <c r="A239" t="s">
        <v>396</v>
      </c>
      <c r="G239" s="56">
        <v>25</v>
      </c>
      <c r="H239" s="56">
        <v>32</v>
      </c>
      <c r="I239" s="3">
        <f>H239/G239</f>
        <v>1.28</v>
      </c>
    </row>
    <row r="240" spans="1:9" s="4" customFormat="1" ht="14.25" customHeight="1">
      <c r="A240" t="s">
        <v>383</v>
      </c>
      <c r="B240"/>
      <c r="C240"/>
      <c r="D240"/>
      <c r="E240"/>
      <c r="F240"/>
      <c r="G240" s="57"/>
      <c r="H240" s="57"/>
      <c r="I240" s="18"/>
    </row>
    <row r="241" spans="1:9" s="4" customFormat="1" ht="14.25" customHeight="1">
      <c r="A241" t="s">
        <v>375</v>
      </c>
      <c r="B241"/>
      <c r="C241"/>
      <c r="D241"/>
      <c r="E241"/>
      <c r="F241"/>
      <c r="G241" s="57"/>
      <c r="H241" s="57"/>
      <c r="I241" s="18"/>
    </row>
    <row r="242" spans="1:9" s="4" customFormat="1" ht="14.25" customHeight="1">
      <c r="A242" t="s">
        <v>379</v>
      </c>
      <c r="B242"/>
      <c r="C242"/>
      <c r="D242"/>
      <c r="E242" s="29"/>
      <c r="F242" s="29"/>
      <c r="G242" s="58">
        <v>72820</v>
      </c>
      <c r="H242" s="58">
        <v>72820</v>
      </c>
      <c r="I242" s="25">
        <f>H242/G242</f>
        <v>1</v>
      </c>
    </row>
    <row r="243" spans="1:9" s="4" customFormat="1" ht="14.25" customHeight="1">
      <c r="A243" s="4" t="s">
        <v>398</v>
      </c>
      <c r="G243" s="57">
        <f>SUM(G244:G246)</f>
        <v>18700</v>
      </c>
      <c r="H243" s="57">
        <f>SUM(H244:H246)</f>
        <v>12440.15</v>
      </c>
      <c r="I243" s="18">
        <f>H243/G243</f>
        <v>0.6652486631016042</v>
      </c>
    </row>
    <row r="244" spans="1:9" s="4" customFormat="1" ht="14.25" customHeight="1">
      <c r="A244" t="s">
        <v>383</v>
      </c>
      <c r="B244"/>
      <c r="C244"/>
      <c r="D244"/>
      <c r="E244"/>
      <c r="F244"/>
      <c r="G244" s="57"/>
      <c r="H244" s="57"/>
      <c r="I244" s="18"/>
    </row>
    <row r="245" spans="1:9" s="4" customFormat="1" ht="14.25" customHeight="1">
      <c r="A245" t="s">
        <v>375</v>
      </c>
      <c r="B245"/>
      <c r="C245"/>
      <c r="D245"/>
      <c r="E245"/>
      <c r="F245"/>
      <c r="G245" s="57"/>
      <c r="H245" s="57"/>
      <c r="I245" s="18"/>
    </row>
    <row r="246" spans="1:9" s="4" customFormat="1" ht="14.25" customHeight="1">
      <c r="A246" t="s">
        <v>379</v>
      </c>
      <c r="B246"/>
      <c r="C246"/>
      <c r="D246"/>
      <c r="E246" s="29"/>
      <c r="F246" s="29"/>
      <c r="G246" s="58">
        <v>18700</v>
      </c>
      <c r="H246" s="58">
        <v>12440.15</v>
      </c>
      <c r="I246" s="25">
        <f>H246/G246</f>
        <v>0.6652486631016042</v>
      </c>
    </row>
    <row r="247" spans="1:9" s="4" customFormat="1" ht="14.25" customHeight="1">
      <c r="A247" s="4" t="s">
        <v>207</v>
      </c>
      <c r="E247" s="29"/>
      <c r="F247" s="29"/>
      <c r="G247" s="60">
        <f>SUM(G248)</f>
        <v>20220</v>
      </c>
      <c r="H247" s="60">
        <f>SUM(H248)</f>
        <v>19710</v>
      </c>
      <c r="I247" s="10">
        <f>H247/G247</f>
        <v>0.9747774480712166</v>
      </c>
    </row>
    <row r="248" spans="1:9" s="4" customFormat="1" ht="14.25" customHeight="1">
      <c r="A248" s="4" t="s">
        <v>399</v>
      </c>
      <c r="E248" s="29"/>
      <c r="F248" s="29"/>
      <c r="G248" s="57">
        <f>SUM(G251)</f>
        <v>20220</v>
      </c>
      <c r="H248" s="57">
        <f>SUM(H251)</f>
        <v>19710</v>
      </c>
      <c r="I248" s="18">
        <f>H248/G248</f>
        <v>0.9747774480712166</v>
      </c>
    </row>
    <row r="249" spans="1:9" s="4" customFormat="1" ht="14.25" customHeight="1">
      <c r="A249" t="s">
        <v>383</v>
      </c>
      <c r="B249"/>
      <c r="C249"/>
      <c r="D249"/>
      <c r="E249"/>
      <c r="F249"/>
      <c r="G249" s="57"/>
      <c r="H249" s="57"/>
      <c r="I249" s="18"/>
    </row>
    <row r="250" spans="1:9" s="4" customFormat="1" ht="14.25" customHeight="1">
      <c r="A250" t="s">
        <v>375</v>
      </c>
      <c r="B250"/>
      <c r="C250"/>
      <c r="D250"/>
      <c r="E250"/>
      <c r="F250"/>
      <c r="G250" s="57"/>
      <c r="H250" s="57"/>
      <c r="I250" s="18"/>
    </row>
    <row r="251" spans="1:9" s="4" customFormat="1" ht="14.25" customHeight="1">
      <c r="A251" t="s">
        <v>379</v>
      </c>
      <c r="B251"/>
      <c r="C251"/>
      <c r="D251"/>
      <c r="E251" s="29"/>
      <c r="F251" s="29"/>
      <c r="G251" s="58">
        <v>20220</v>
      </c>
      <c r="H251" s="58">
        <v>19710</v>
      </c>
      <c r="I251" s="25">
        <f>H251/G251</f>
        <v>0.9747774480712166</v>
      </c>
    </row>
    <row r="252" spans="1:9" s="4" customFormat="1" ht="12.75">
      <c r="A252" s="4" t="s">
        <v>713</v>
      </c>
      <c r="G252" s="60"/>
      <c r="H252" s="60"/>
      <c r="I252" s="18"/>
    </row>
    <row r="253" spans="1:9" s="4" customFormat="1" ht="12.75">
      <c r="A253" s="4" t="s">
        <v>400</v>
      </c>
      <c r="G253" s="60">
        <f>SUM(G268,G264,G260,G254)</f>
        <v>307663</v>
      </c>
      <c r="H253" s="60">
        <f>SUM(H268,H264,H260,H254)</f>
        <v>307665.46</v>
      </c>
      <c r="I253" s="10">
        <f>H253/G253</f>
        <v>1.0000079957615964</v>
      </c>
    </row>
    <row r="254" spans="1:9" s="4" customFormat="1" ht="12.75">
      <c r="A254" s="4" t="s">
        <v>451</v>
      </c>
      <c r="G254" s="57">
        <f>SUM(G259)</f>
        <v>275349</v>
      </c>
      <c r="H254" s="57">
        <f>SUM(H259)</f>
        <v>275349</v>
      </c>
      <c r="I254" s="18">
        <f>H254/G254</f>
        <v>1</v>
      </c>
    </row>
    <row r="255" spans="1:9" s="89" customFormat="1" ht="12.75">
      <c r="A255" s="62" t="s">
        <v>452</v>
      </c>
      <c r="B255" s="62"/>
      <c r="C255" s="62"/>
      <c r="D255" s="62"/>
      <c r="E255" s="62"/>
      <c r="F255" s="62"/>
      <c r="G255" s="87"/>
      <c r="H255" s="87"/>
      <c r="I255" s="88"/>
    </row>
    <row r="256" spans="1:9" s="89" customFormat="1" ht="12.75">
      <c r="A256" s="62" t="s">
        <v>289</v>
      </c>
      <c r="B256" s="62"/>
      <c r="C256" s="62"/>
      <c r="D256" s="62"/>
      <c r="E256" s="62"/>
      <c r="F256" s="62"/>
      <c r="G256" s="87"/>
      <c r="H256" s="87"/>
      <c r="I256" s="88"/>
    </row>
    <row r="257" spans="1:9" s="89" customFormat="1" ht="12.75">
      <c r="A257" s="62" t="s">
        <v>300</v>
      </c>
      <c r="B257" s="62"/>
      <c r="C257" s="62"/>
      <c r="D257" s="62"/>
      <c r="E257" s="62"/>
      <c r="F257" s="62"/>
      <c r="G257" s="87"/>
      <c r="H257" s="87"/>
      <c r="I257" s="88"/>
    </row>
    <row r="258" spans="1:9" s="89" customFormat="1" ht="12.75">
      <c r="A258" s="62" t="s">
        <v>301</v>
      </c>
      <c r="B258" s="62"/>
      <c r="C258" s="62"/>
      <c r="D258" s="62"/>
      <c r="E258" s="62"/>
      <c r="F258" s="62"/>
      <c r="G258" s="87"/>
      <c r="H258" s="87"/>
      <c r="I258" s="88"/>
    </row>
    <row r="259" spans="1:9" s="89" customFormat="1" ht="12.75">
      <c r="A259" s="62" t="s">
        <v>302</v>
      </c>
      <c r="B259" s="62"/>
      <c r="C259" s="62"/>
      <c r="D259" s="62"/>
      <c r="E259" s="62"/>
      <c r="F259" s="62"/>
      <c r="G259" s="63">
        <v>275349</v>
      </c>
      <c r="H259" s="63">
        <v>275349</v>
      </c>
      <c r="I259" s="64">
        <f>H259/G259</f>
        <v>1</v>
      </c>
    </row>
    <row r="260" spans="1:9" s="50" customFormat="1" ht="12.75">
      <c r="A260" s="50" t="s">
        <v>453</v>
      </c>
      <c r="G260" s="59">
        <f>SUM(G263)</f>
        <v>29309</v>
      </c>
      <c r="H260" s="59">
        <f>SUM(H263)</f>
        <v>29309</v>
      </c>
      <c r="I260" s="51">
        <f>H260/G260</f>
        <v>1</v>
      </c>
    </row>
    <row r="261" spans="1:9" s="89" customFormat="1" ht="12.75">
      <c r="A261" s="62" t="s">
        <v>454</v>
      </c>
      <c r="B261" s="62"/>
      <c r="C261" s="62"/>
      <c r="D261" s="62"/>
      <c r="E261" s="62"/>
      <c r="F261" s="62"/>
      <c r="G261" s="63"/>
      <c r="H261" s="63"/>
      <c r="I261" s="64"/>
    </row>
    <row r="262" spans="1:9" s="89" customFormat="1" ht="12.75">
      <c r="A262" s="62" t="s">
        <v>455</v>
      </c>
      <c r="B262" s="62"/>
      <c r="C262" s="62"/>
      <c r="D262" s="62"/>
      <c r="E262" s="62"/>
      <c r="F262" s="62"/>
      <c r="G262" s="63"/>
      <c r="H262" s="63"/>
      <c r="I262" s="64"/>
    </row>
    <row r="263" spans="1:9" s="89" customFormat="1" ht="12.75">
      <c r="A263" s="62" t="s">
        <v>456</v>
      </c>
      <c r="B263" s="62"/>
      <c r="C263" s="62"/>
      <c r="D263" s="62"/>
      <c r="E263" s="62"/>
      <c r="F263" s="62"/>
      <c r="G263" s="63">
        <v>29309</v>
      </c>
      <c r="H263" s="63">
        <v>29309</v>
      </c>
      <c r="I263" s="64">
        <f>H263/G263</f>
        <v>1</v>
      </c>
    </row>
    <row r="264" spans="1:9" s="50" customFormat="1" ht="12.75">
      <c r="A264" s="50" t="s">
        <v>457</v>
      </c>
      <c r="G264" s="59">
        <f>SUM(G265)</f>
        <v>2011</v>
      </c>
      <c r="H264" s="59">
        <f>SUM(H265)</f>
        <v>2011.98</v>
      </c>
      <c r="I264" s="51">
        <f>H264/G264</f>
        <v>1.0004873197414221</v>
      </c>
    </row>
    <row r="265" spans="1:9" s="89" customFormat="1" ht="12.75">
      <c r="A265" s="62" t="s">
        <v>458</v>
      </c>
      <c r="B265" s="62"/>
      <c r="C265" s="62"/>
      <c r="D265" s="62"/>
      <c r="E265" s="62"/>
      <c r="F265" s="62"/>
      <c r="G265" s="63">
        <v>2011</v>
      </c>
      <c r="H265" s="63">
        <v>2011.98</v>
      </c>
      <c r="I265" s="64">
        <f>H265/G265</f>
        <v>1.0004873197414221</v>
      </c>
    </row>
    <row r="266" spans="1:9" s="4" customFormat="1" ht="12.75">
      <c r="A266" s="4" t="s">
        <v>513</v>
      </c>
      <c r="G266" s="57"/>
      <c r="H266" s="57"/>
      <c r="I266" s="18"/>
    </row>
    <row r="267" spans="1:9" s="50" customFormat="1" ht="12.75">
      <c r="A267" s="50" t="s">
        <v>512</v>
      </c>
      <c r="G267" s="59"/>
      <c r="H267" s="59"/>
      <c r="I267" s="51"/>
    </row>
    <row r="268" spans="1:9" s="50" customFormat="1" ht="12.75">
      <c r="A268" s="50" t="s">
        <v>514</v>
      </c>
      <c r="G268" s="59">
        <f>SUM(G269)</f>
        <v>994</v>
      </c>
      <c r="H268" s="59">
        <f>SUM(H269)</f>
        <v>995.48</v>
      </c>
      <c r="I268" s="51">
        <f>H268/G268</f>
        <v>1.0014889336016097</v>
      </c>
    </row>
    <row r="269" spans="1:9" s="62" customFormat="1" ht="12.75">
      <c r="A269" s="62" t="s">
        <v>401</v>
      </c>
      <c r="G269" s="63">
        <v>994</v>
      </c>
      <c r="H269" s="63">
        <v>995.48</v>
      </c>
      <c r="I269" s="64">
        <f>H269/G269</f>
        <v>1.0014889336016097</v>
      </c>
    </row>
    <row r="270" spans="7:9" s="6" customFormat="1" ht="12.75">
      <c r="G270" s="58"/>
      <c r="H270" s="58"/>
      <c r="I270" s="25"/>
    </row>
    <row r="271" spans="1:5" ht="12.75">
      <c r="A271" s="6"/>
      <c r="B271" s="6"/>
      <c r="C271" s="6"/>
      <c r="D271" s="6"/>
      <c r="E271" s="6"/>
    </row>
    <row r="272" spans="1:9" s="7" customFormat="1" ht="12.75">
      <c r="A272" s="7" t="s">
        <v>402</v>
      </c>
      <c r="G272" s="60">
        <f>SUM(G13,G25,G34,G41,G48,G65,G84,G91,G98,G114,G169,G176,G202,G253,G247)</f>
        <v>7138205.600000001</v>
      </c>
      <c r="H272" s="60">
        <f>SUM(H13,H25,H34,H41,H48,H65,H84,H91,H98,H114,H169,H176,H202,H253,H247)</f>
        <v>7255272.66</v>
      </c>
      <c r="I272" s="10">
        <f>H272/G272</f>
        <v>1.0164000683869345</v>
      </c>
    </row>
  </sheetData>
  <mergeCells count="3">
    <mergeCell ref="F2:I2"/>
    <mergeCell ref="F3:I3"/>
    <mergeCell ref="F4:I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I66"/>
  <sheetViews>
    <sheetView workbookViewId="0" topLeftCell="A4">
      <selection activeCell="L19" sqref="L19"/>
    </sheetView>
  </sheetViews>
  <sheetFormatPr defaultColWidth="9.00390625" defaultRowHeight="12.75"/>
  <cols>
    <col min="6" max="6" width="6.375" style="0" customWidth="1"/>
    <col min="7" max="7" width="12.125" style="56" customWidth="1"/>
    <col min="8" max="8" width="11.75390625" style="56" customWidth="1"/>
    <col min="9" max="9" width="7.625" style="14" customWidth="1"/>
  </cols>
  <sheetData>
    <row r="3" spans="1:9" s="8" customFormat="1" ht="18">
      <c r="A3" s="8" t="s">
        <v>722</v>
      </c>
      <c r="G3" s="76"/>
      <c r="H3" s="76"/>
      <c r="I3" s="11"/>
    </row>
    <row r="4" spans="1:9" s="8" customFormat="1" ht="18">
      <c r="A4" s="8" t="s">
        <v>87</v>
      </c>
      <c r="G4" s="76"/>
      <c r="H4" s="76"/>
      <c r="I4" s="11"/>
    </row>
    <row r="5" spans="1:9" s="8" customFormat="1" ht="18">
      <c r="A5" s="8" t="s">
        <v>539</v>
      </c>
      <c r="G5" s="76"/>
      <c r="H5" s="76"/>
      <c r="I5" s="11"/>
    </row>
    <row r="6" spans="1:9" s="6" customFormat="1" ht="12.75">
      <c r="A6" s="6" t="s">
        <v>58</v>
      </c>
      <c r="G6" s="58"/>
      <c r="H6" s="58"/>
      <c r="I6" s="12"/>
    </row>
    <row r="7" spans="7:9" s="6" customFormat="1" ht="12.75">
      <c r="G7" s="58"/>
      <c r="H7" s="58"/>
      <c r="I7" s="12"/>
    </row>
    <row r="8" spans="1:9" s="9" customFormat="1" ht="12.75">
      <c r="A8" s="9" t="s">
        <v>20</v>
      </c>
      <c r="G8" s="57" t="s">
        <v>25</v>
      </c>
      <c r="H8" s="57" t="s">
        <v>94</v>
      </c>
      <c r="I8" s="13" t="s">
        <v>26</v>
      </c>
    </row>
    <row r="9" spans="7:9" s="4" customFormat="1" ht="12.75">
      <c r="G9" s="78" t="s">
        <v>540</v>
      </c>
      <c r="H9" s="78" t="s">
        <v>460</v>
      </c>
      <c r="I9" s="13" t="s">
        <v>21</v>
      </c>
    </row>
    <row r="10" spans="7:9" s="4" customFormat="1" ht="12.75">
      <c r="G10" s="78"/>
      <c r="H10" s="78"/>
      <c r="I10" s="13"/>
    </row>
    <row r="11" spans="7:9" s="4" customFormat="1" ht="12.75">
      <c r="G11" s="78"/>
      <c r="H11" s="78"/>
      <c r="I11" s="13"/>
    </row>
    <row r="12" spans="3:9" s="4" customFormat="1" ht="12.75">
      <c r="C12" s="4" t="s">
        <v>63</v>
      </c>
      <c r="G12" s="57">
        <v>14326.53</v>
      </c>
      <c r="H12" s="57">
        <v>14326.53</v>
      </c>
      <c r="I12" s="13">
        <f>H12/G12</f>
        <v>1</v>
      </c>
    </row>
    <row r="13" spans="1:9" s="4" customFormat="1" ht="12.75">
      <c r="A13" s="32">
        <v>900</v>
      </c>
      <c r="C13" s="4" t="s">
        <v>64</v>
      </c>
      <c r="G13" s="57"/>
      <c r="H13" s="57"/>
      <c r="I13" s="13"/>
    </row>
    <row r="14" spans="3:9" s="4" customFormat="1" ht="12.75">
      <c r="C14" s="4" t="s">
        <v>65</v>
      </c>
      <c r="G14" s="57">
        <f>SUM(G16)</f>
        <v>6000</v>
      </c>
      <c r="H14" s="57">
        <f>SUM(H16)</f>
        <v>7029.31</v>
      </c>
      <c r="I14" s="13">
        <f>H14/G14</f>
        <v>1.1715516666666668</v>
      </c>
    </row>
    <row r="15" spans="1:9" s="4" customFormat="1" ht="12.75">
      <c r="A15" s="115" t="s">
        <v>70</v>
      </c>
      <c r="B15" s="115"/>
      <c r="C15" s="115"/>
      <c r="D15" s="115"/>
      <c r="E15" s="115"/>
      <c r="F15" s="115"/>
      <c r="G15" s="57"/>
      <c r="H15" s="57"/>
      <c r="I15" s="13"/>
    </row>
    <row r="16" spans="3:9" s="4" customFormat="1" ht="12.75">
      <c r="C16" s="4" t="s">
        <v>66</v>
      </c>
      <c r="G16" s="57">
        <f>SUM(G17)</f>
        <v>6000</v>
      </c>
      <c r="H16" s="57">
        <f>SUM(H17)</f>
        <v>7029.31</v>
      </c>
      <c r="I16" s="13">
        <f>H16/G16</f>
        <v>1.1715516666666668</v>
      </c>
    </row>
    <row r="17" spans="1:9" s="6" customFormat="1" ht="12.75">
      <c r="A17" s="6" t="s">
        <v>206</v>
      </c>
      <c r="B17" s="36"/>
      <c r="G17" s="58">
        <v>6000</v>
      </c>
      <c r="H17" s="58">
        <v>7029.31</v>
      </c>
      <c r="I17" s="12">
        <f>H17/G17</f>
        <v>1.1715516666666668</v>
      </c>
    </row>
    <row r="18" spans="7:9" s="4" customFormat="1" ht="12.75">
      <c r="G18" s="57"/>
      <c r="H18" s="57"/>
      <c r="I18" s="13"/>
    </row>
    <row r="19" spans="7:9" s="4" customFormat="1" ht="12.75">
      <c r="G19" s="57"/>
      <c r="H19" s="57"/>
      <c r="I19" s="13"/>
    </row>
    <row r="20" spans="1:9" s="7" customFormat="1" ht="12.75">
      <c r="A20" s="7" t="s">
        <v>14</v>
      </c>
      <c r="G20" s="60">
        <f>SUM(G14,G12)</f>
        <v>20326.53</v>
      </c>
      <c r="H20" s="60">
        <f>SUM(H12,H14)</f>
        <v>21355.84</v>
      </c>
      <c r="I20" s="15">
        <f>H20/G20</f>
        <v>1.0506387465051832</v>
      </c>
    </row>
    <row r="21" spans="7:9" s="7" customFormat="1" ht="12.75">
      <c r="G21" s="60"/>
      <c r="H21" s="60"/>
      <c r="I21" s="15"/>
    </row>
    <row r="22" spans="7:9" s="7" customFormat="1" ht="12.75">
      <c r="G22" s="60"/>
      <c r="H22" s="60"/>
      <c r="I22" s="15"/>
    </row>
    <row r="25" spans="1:9" s="34" customFormat="1" ht="18">
      <c r="A25" s="8" t="s">
        <v>723</v>
      </c>
      <c r="B25" s="8"/>
      <c r="C25" s="8"/>
      <c r="D25" s="8"/>
      <c r="E25" s="8"/>
      <c r="F25" s="8"/>
      <c r="G25" s="74"/>
      <c r="H25" s="74"/>
      <c r="I25" s="37"/>
    </row>
    <row r="26" spans="1:9" s="34" customFormat="1" ht="18">
      <c r="A26" s="34" t="s">
        <v>487</v>
      </c>
      <c r="G26" s="74"/>
      <c r="H26" s="74"/>
      <c r="I26" s="37"/>
    </row>
    <row r="27" spans="1:9" s="34" customFormat="1" ht="18">
      <c r="A27" s="34" t="s">
        <v>541</v>
      </c>
      <c r="G27" s="74"/>
      <c r="H27" s="74"/>
      <c r="I27" s="37"/>
    </row>
    <row r="28" spans="7:9" s="6" customFormat="1" ht="12.75">
      <c r="G28" s="58"/>
      <c r="H28" s="58"/>
      <c r="I28" s="12"/>
    </row>
    <row r="29" spans="1:9" s="4" customFormat="1" ht="12.75">
      <c r="A29" s="4" t="s">
        <v>22</v>
      </c>
      <c r="G29" s="57" t="s">
        <v>24</v>
      </c>
      <c r="H29" s="57" t="s">
        <v>94</v>
      </c>
      <c r="I29" s="13" t="s">
        <v>26</v>
      </c>
    </row>
    <row r="30" spans="7:9" s="4" customFormat="1" ht="12.75">
      <c r="G30" s="78" t="s">
        <v>460</v>
      </c>
      <c r="H30" s="78" t="s">
        <v>460</v>
      </c>
      <c r="I30" s="13" t="s">
        <v>21</v>
      </c>
    </row>
    <row r="31" spans="7:9" s="4" customFormat="1" ht="12.75">
      <c r="G31" s="57"/>
      <c r="H31" s="57"/>
      <c r="I31" s="13"/>
    </row>
    <row r="32" spans="1:9" s="4" customFormat="1" ht="12.75">
      <c r="A32" s="32">
        <v>900</v>
      </c>
      <c r="C32" s="4" t="s">
        <v>71</v>
      </c>
      <c r="G32" s="57"/>
      <c r="H32" s="57"/>
      <c r="I32" s="39"/>
    </row>
    <row r="33" spans="3:9" s="4" customFormat="1" ht="12.75">
      <c r="C33" s="4" t="s">
        <v>72</v>
      </c>
      <c r="G33" s="57">
        <f>SUM(G35)</f>
        <v>20326.53</v>
      </c>
      <c r="H33" s="57">
        <f>SUM(H35)</f>
        <v>19025.9</v>
      </c>
      <c r="I33" s="13">
        <f>H33/G33</f>
        <v>0.93601318080361</v>
      </c>
    </row>
    <row r="34" spans="1:9" s="4" customFormat="1" ht="12.75">
      <c r="A34" s="115" t="s">
        <v>73</v>
      </c>
      <c r="B34" s="115"/>
      <c r="C34" s="115"/>
      <c r="D34" s="115"/>
      <c r="E34" s="115"/>
      <c r="F34" s="115"/>
      <c r="G34" s="57"/>
      <c r="H34" s="57"/>
      <c r="I34" s="13"/>
    </row>
    <row r="35" spans="3:9" s="4" customFormat="1" ht="12.75">
      <c r="C35" s="4" t="s">
        <v>74</v>
      </c>
      <c r="G35" s="57">
        <f>SUM(G36:G37)</f>
        <v>20326.53</v>
      </c>
      <c r="H35" s="57">
        <f>SUM(H36:H37)</f>
        <v>19025.9</v>
      </c>
      <c r="I35" s="41">
        <f>H35/G35</f>
        <v>0.93601318080361</v>
      </c>
    </row>
    <row r="36" spans="1:9" s="6" customFormat="1" ht="12.75">
      <c r="A36" s="6" t="s">
        <v>252</v>
      </c>
      <c r="G36" s="58">
        <v>19326.53</v>
      </c>
      <c r="H36" s="58">
        <v>18838.4</v>
      </c>
      <c r="I36" s="40">
        <f>H36/G36</f>
        <v>0.9747430087035801</v>
      </c>
    </row>
    <row r="37" spans="1:9" s="6" customFormat="1" ht="12.75">
      <c r="A37" s="6" t="s">
        <v>253</v>
      </c>
      <c r="G37" s="58">
        <v>1000</v>
      </c>
      <c r="H37" s="58">
        <v>187.5</v>
      </c>
      <c r="I37" s="40">
        <f>H37/G37</f>
        <v>0.1875</v>
      </c>
    </row>
    <row r="38" spans="3:9" s="6" customFormat="1" ht="12.75">
      <c r="C38" s="4"/>
      <c r="G38" s="58"/>
      <c r="H38" s="58"/>
      <c r="I38" s="12"/>
    </row>
    <row r="39" spans="1:9" s="4" customFormat="1" ht="12.75">
      <c r="A39" s="4" t="s">
        <v>100</v>
      </c>
      <c r="G39" s="60">
        <f>SUM(G33)</f>
        <v>20326.53</v>
      </c>
      <c r="H39" s="60">
        <f>SUM(H33)</f>
        <v>19025.9</v>
      </c>
      <c r="I39" s="15">
        <f>H39/G39</f>
        <v>0.93601318080361</v>
      </c>
    </row>
    <row r="66" ht="12.75">
      <c r="H66" s="56" t="s">
        <v>101</v>
      </c>
    </row>
  </sheetData>
  <mergeCells count="2">
    <mergeCell ref="A15:F15"/>
    <mergeCell ref="A34:F3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F19"/>
  <sheetViews>
    <sheetView workbookViewId="0" topLeftCell="A1">
      <selection activeCell="H5" sqref="H5"/>
    </sheetView>
  </sheetViews>
  <sheetFormatPr defaultColWidth="9.00390625" defaultRowHeight="12.75"/>
  <cols>
    <col min="1" max="1" width="5.25390625" style="0" customWidth="1"/>
    <col min="2" max="2" width="24.875" style="0" customWidth="1"/>
    <col min="3" max="3" width="12.375" style="56" customWidth="1"/>
    <col min="4" max="4" width="12.00390625" style="56" customWidth="1"/>
    <col min="5" max="5" width="15.125" style="56" customWidth="1"/>
    <col min="6" max="6" width="15.375" style="56" customWidth="1"/>
  </cols>
  <sheetData>
    <row r="4" spans="1:6" s="5" customFormat="1" ht="18">
      <c r="A4" s="5" t="s">
        <v>201</v>
      </c>
      <c r="C4" s="76"/>
      <c r="D4" s="76"/>
      <c r="E4" s="76"/>
      <c r="F4" s="76"/>
    </row>
    <row r="5" spans="1:6" s="5" customFormat="1" ht="18">
      <c r="A5" s="5" t="s">
        <v>15</v>
      </c>
      <c r="C5" s="76"/>
      <c r="D5" s="76"/>
      <c r="E5" s="76"/>
      <c r="F5" s="76"/>
    </row>
    <row r="6" spans="1:6" s="5" customFormat="1" ht="18">
      <c r="A6" s="5" t="s">
        <v>16</v>
      </c>
      <c r="C6" s="76"/>
      <c r="D6" s="76"/>
      <c r="E6" s="76"/>
      <c r="F6" s="76"/>
    </row>
    <row r="7" spans="1:6" s="5" customFormat="1" ht="18">
      <c r="A7" s="5" t="s">
        <v>533</v>
      </c>
      <c r="C7" s="76"/>
      <c r="D7" s="76"/>
      <c r="E7" s="76"/>
      <c r="F7" s="76"/>
    </row>
    <row r="10" spans="1:6" s="4" customFormat="1" ht="12.75">
      <c r="A10" s="4" t="s">
        <v>535</v>
      </c>
      <c r="C10" s="117" t="s">
        <v>202</v>
      </c>
      <c r="D10" s="117"/>
      <c r="E10" s="81" t="s">
        <v>280</v>
      </c>
      <c r="F10" s="54" t="s">
        <v>43</v>
      </c>
    </row>
    <row r="11" spans="3:6" s="4" customFormat="1" ht="13.5" customHeight="1">
      <c r="C11" s="75" t="s">
        <v>42</v>
      </c>
      <c r="D11" s="57" t="s">
        <v>203</v>
      </c>
      <c r="E11" s="81" t="s">
        <v>279</v>
      </c>
      <c r="F11" s="75" t="s">
        <v>44</v>
      </c>
    </row>
    <row r="12" spans="3:6" s="4" customFormat="1" ht="12.75" customHeight="1">
      <c r="C12" s="75" t="s">
        <v>410</v>
      </c>
      <c r="D12" s="81" t="s">
        <v>204</v>
      </c>
      <c r="E12" s="81" t="s">
        <v>204</v>
      </c>
      <c r="F12" s="75" t="s">
        <v>17</v>
      </c>
    </row>
    <row r="13" spans="3:6" s="4" customFormat="1" ht="12.75" customHeight="1">
      <c r="C13" s="57"/>
      <c r="D13" s="81" t="s">
        <v>205</v>
      </c>
      <c r="E13" s="81" t="s">
        <v>205</v>
      </c>
      <c r="F13" s="57"/>
    </row>
    <row r="14" ht="12.75" customHeight="1"/>
    <row r="15" spans="1:6" ht="12.75" customHeight="1">
      <c r="A15">
        <v>957</v>
      </c>
      <c r="B15" t="s">
        <v>18</v>
      </c>
      <c r="C15" s="56">
        <v>1428100.55</v>
      </c>
      <c r="D15" s="56">
        <v>-290339</v>
      </c>
      <c r="E15" s="56" t="s">
        <v>92</v>
      </c>
      <c r="F15" s="56">
        <v>1137761.55</v>
      </c>
    </row>
    <row r="16" spans="1:6" ht="12.75">
      <c r="A16" t="s">
        <v>534</v>
      </c>
      <c r="F16" s="56" t="s">
        <v>93</v>
      </c>
    </row>
    <row r="17" spans="1:6" ht="12.75">
      <c r="A17" t="s">
        <v>440</v>
      </c>
      <c r="C17" s="82">
        <v>160000</v>
      </c>
      <c r="D17" s="56">
        <v>275349</v>
      </c>
      <c r="E17" s="56">
        <v>160000</v>
      </c>
      <c r="F17" s="56">
        <v>275349</v>
      </c>
    </row>
    <row r="19" spans="2:6" s="7" customFormat="1" ht="12.75">
      <c r="B19" s="7" t="s">
        <v>19</v>
      </c>
      <c r="C19" s="60">
        <f>SUM(C15:C17)</f>
        <v>1588100.55</v>
      </c>
      <c r="D19" s="60">
        <f>SUM(D15:D17)</f>
        <v>-14990</v>
      </c>
      <c r="E19" s="60">
        <f>SUM(E15:E17)</f>
        <v>160000</v>
      </c>
      <c r="F19" s="60">
        <f>SUM(F15:F17)</f>
        <v>1413110.55</v>
      </c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5:M31"/>
  <sheetViews>
    <sheetView workbookViewId="0" topLeftCell="A1">
      <selection activeCell="L20" sqref="L20"/>
    </sheetView>
  </sheetViews>
  <sheetFormatPr defaultColWidth="9.00390625" defaultRowHeight="12.75"/>
  <cols>
    <col min="4" max="4" width="11.25390625" style="0" customWidth="1"/>
    <col min="6" max="6" width="8.375" style="0" customWidth="1"/>
    <col min="7" max="8" width="10.125" style="0" customWidth="1"/>
    <col min="9" max="9" width="10.25390625" style="0" customWidth="1"/>
  </cols>
  <sheetData>
    <row r="5" spans="1:9" ht="18">
      <c r="A5" s="118" t="s">
        <v>721</v>
      </c>
      <c r="B5" s="119"/>
      <c r="C5" s="119"/>
      <c r="D5" s="119"/>
      <c r="E5" s="119"/>
      <c r="F5" s="119"/>
      <c r="G5" s="119"/>
      <c r="H5" s="119"/>
      <c r="I5" s="119"/>
    </row>
    <row r="6" spans="1:9" ht="18">
      <c r="A6" s="119" t="s">
        <v>108</v>
      </c>
      <c r="B6" s="119"/>
      <c r="C6" s="119"/>
      <c r="D6" s="119"/>
      <c r="E6" s="119"/>
      <c r="F6" s="119"/>
      <c r="G6" s="119"/>
      <c r="H6" s="119"/>
      <c r="I6" s="119"/>
    </row>
    <row r="7" spans="1:9" ht="18">
      <c r="A7" s="119" t="s">
        <v>109</v>
      </c>
      <c r="B7" s="119"/>
      <c r="C7" s="119"/>
      <c r="D7" s="119"/>
      <c r="E7" s="119"/>
      <c r="F7" s="119"/>
      <c r="G7" s="119"/>
      <c r="H7" s="119"/>
      <c r="I7" s="119"/>
    </row>
    <row r="8" spans="1:9" ht="18">
      <c r="A8" s="42" t="s">
        <v>119</v>
      </c>
      <c r="B8" s="118" t="s">
        <v>536</v>
      </c>
      <c r="C8" s="119"/>
      <c r="D8" s="119"/>
      <c r="E8" s="42"/>
      <c r="F8" s="42"/>
      <c r="G8" s="42"/>
      <c r="H8" s="42"/>
      <c r="I8" s="42"/>
    </row>
    <row r="9" spans="1:9" ht="12.75">
      <c r="A9" s="42"/>
      <c r="B9" s="42"/>
      <c r="C9" s="42"/>
      <c r="D9" s="42"/>
      <c r="E9" s="42"/>
      <c r="F9" s="42"/>
      <c r="G9" s="42"/>
      <c r="H9" s="42"/>
      <c r="I9" s="42"/>
    </row>
    <row r="10" spans="1:9" ht="12.75">
      <c r="A10" s="42"/>
      <c r="B10" s="42"/>
      <c r="C10" s="42"/>
      <c r="D10" s="42"/>
      <c r="E10" s="42"/>
      <c r="F10" s="42"/>
      <c r="G10" s="42"/>
      <c r="H10" s="42"/>
      <c r="I10" s="42"/>
    </row>
    <row r="11" ht="12.75">
      <c r="I11" s="3"/>
    </row>
    <row r="12" ht="12.75">
      <c r="I12" s="3"/>
    </row>
    <row r="13" spans="1:9" ht="12.75">
      <c r="A13" s="31" t="s">
        <v>75</v>
      </c>
      <c r="B13" s="31" t="s">
        <v>76</v>
      </c>
      <c r="E13" s="4" t="s">
        <v>77</v>
      </c>
      <c r="F13" s="4" t="s">
        <v>78</v>
      </c>
      <c r="G13" s="4" t="s">
        <v>41</v>
      </c>
      <c r="H13" s="4" t="s">
        <v>521</v>
      </c>
      <c r="I13" s="18" t="s">
        <v>28</v>
      </c>
    </row>
    <row r="14" spans="7:9" ht="12.75">
      <c r="G14" s="30" t="s">
        <v>537</v>
      </c>
      <c r="H14" s="31" t="s">
        <v>460</v>
      </c>
      <c r="I14" s="33" t="s">
        <v>522</v>
      </c>
    </row>
    <row r="15" spans="7:9" ht="12.75">
      <c r="G15" s="30"/>
      <c r="H15" s="31"/>
      <c r="I15" s="33"/>
    </row>
    <row r="16" spans="7:9" s="50" customFormat="1" ht="12.75">
      <c r="G16" s="59"/>
      <c r="H16" s="59"/>
      <c r="I16" s="51"/>
    </row>
    <row r="17" spans="1:9" ht="12.75">
      <c r="A17" s="31" t="s">
        <v>62</v>
      </c>
      <c r="B17" s="4" t="s">
        <v>79</v>
      </c>
      <c r="G17" s="56"/>
      <c r="H17" s="56"/>
      <c r="I17" s="3"/>
    </row>
    <row r="18" spans="2:9" ht="12.75">
      <c r="B18" s="4" t="s">
        <v>80</v>
      </c>
      <c r="E18" s="4">
        <v>926</v>
      </c>
      <c r="F18" s="4">
        <v>92605</v>
      </c>
      <c r="G18" s="57">
        <f>SUM(G22:G25)</f>
        <v>61100</v>
      </c>
      <c r="H18" s="57">
        <f>SUM(H22:H25)</f>
        <v>61100</v>
      </c>
      <c r="I18" s="18">
        <f>H18/G18</f>
        <v>1</v>
      </c>
    </row>
    <row r="19" spans="2:9" ht="12.75">
      <c r="B19" s="4"/>
      <c r="E19" s="4"/>
      <c r="F19" s="4"/>
      <c r="G19" s="57"/>
      <c r="H19" s="57"/>
      <c r="I19" s="18"/>
    </row>
    <row r="20" spans="2:9" ht="12.75">
      <c r="B20" s="4"/>
      <c r="E20" s="4"/>
      <c r="F20" s="4"/>
      <c r="G20" s="57"/>
      <c r="H20" s="57"/>
      <c r="I20" s="18"/>
    </row>
    <row r="21" spans="2:9" ht="12.75">
      <c r="B21" s="6" t="s">
        <v>86</v>
      </c>
      <c r="G21" s="56"/>
      <c r="H21" s="56"/>
      <c r="I21" s="3"/>
    </row>
    <row r="22" spans="2:9" ht="12.75">
      <c r="B22" s="6" t="s">
        <v>81</v>
      </c>
      <c r="E22">
        <v>926</v>
      </c>
      <c r="F22">
        <v>92605</v>
      </c>
      <c r="G22" s="56">
        <v>58000</v>
      </c>
      <c r="H22" s="56">
        <v>58000</v>
      </c>
      <c r="I22" s="3">
        <f>H22/G22</f>
        <v>1</v>
      </c>
    </row>
    <row r="23" spans="1:8" ht="12.75">
      <c r="A23" t="s">
        <v>60</v>
      </c>
      <c r="G23" s="56"/>
      <c r="H23" s="56"/>
    </row>
    <row r="24" spans="1:9" ht="12.75">
      <c r="A24" t="s">
        <v>538</v>
      </c>
      <c r="E24">
        <v>926</v>
      </c>
      <c r="F24">
        <v>92605</v>
      </c>
      <c r="G24" s="56">
        <v>3100</v>
      </c>
      <c r="H24" s="56">
        <v>3100</v>
      </c>
      <c r="I24" s="3">
        <f>H24/G24</f>
        <v>1</v>
      </c>
    </row>
    <row r="25" spans="7:8" ht="12.75">
      <c r="G25" s="56"/>
      <c r="H25" s="56"/>
    </row>
    <row r="26" spans="7:8" ht="12.75">
      <c r="G26" s="56"/>
      <c r="H26" s="56"/>
    </row>
    <row r="27" spans="1:9" s="50" customFormat="1" ht="12.75">
      <c r="A27" s="50" t="s">
        <v>61</v>
      </c>
      <c r="G27" s="59">
        <f>SUM(G18)</f>
        <v>61100</v>
      </c>
      <c r="H27" s="59">
        <f>SUM(H18)</f>
        <v>61100</v>
      </c>
      <c r="I27" s="51">
        <f>H27/G27</f>
        <v>1</v>
      </c>
    </row>
    <row r="31" ht="12.75">
      <c r="M31" s="86"/>
    </row>
  </sheetData>
  <mergeCells count="4">
    <mergeCell ref="B8:D8"/>
    <mergeCell ref="A5:I5"/>
    <mergeCell ref="A7:I7"/>
    <mergeCell ref="A6:I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L2" sqref="L2"/>
    </sheetView>
  </sheetViews>
  <sheetFormatPr defaultColWidth="9.00390625" defaultRowHeight="12.75"/>
  <cols>
    <col min="1" max="1" width="4.625" style="0" customWidth="1"/>
    <col min="6" max="6" width="6.00390625" style="0" customWidth="1"/>
  </cols>
  <sheetData>
    <row r="2" spans="1:10" ht="18">
      <c r="A2" s="8" t="s">
        <v>411</v>
      </c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8" t="s">
        <v>549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8" t="s">
        <v>550</v>
      </c>
      <c r="B4" s="8"/>
      <c r="C4" s="8"/>
      <c r="D4" s="8"/>
      <c r="E4" s="8"/>
      <c r="F4" s="8"/>
      <c r="G4" s="8"/>
      <c r="H4" s="8"/>
      <c r="I4" s="8"/>
      <c r="J4" s="8"/>
    </row>
    <row r="5" spans="1:10" ht="18">
      <c r="A5" s="8" t="s">
        <v>412</v>
      </c>
      <c r="B5" s="8"/>
      <c r="C5" s="8"/>
      <c r="D5" s="8"/>
      <c r="E5" s="8"/>
      <c r="F5" s="8"/>
      <c r="G5" s="8"/>
      <c r="H5" s="8"/>
      <c r="I5" s="8"/>
      <c r="J5" s="8"/>
    </row>
    <row r="8" spans="1:10" ht="12.75">
      <c r="A8" s="4" t="s">
        <v>542</v>
      </c>
      <c r="B8" s="4" t="s">
        <v>76</v>
      </c>
      <c r="C8" s="4"/>
      <c r="D8" s="4"/>
      <c r="E8" s="29"/>
      <c r="F8" s="29" t="s">
        <v>77</v>
      </c>
      <c r="G8" s="29" t="s">
        <v>543</v>
      </c>
      <c r="H8" s="4" t="s">
        <v>544</v>
      </c>
      <c r="I8" s="4" t="s">
        <v>492</v>
      </c>
      <c r="J8" s="29" t="s">
        <v>545</v>
      </c>
    </row>
    <row r="9" spans="8:10" ht="12.75">
      <c r="H9" s="29" t="s">
        <v>546</v>
      </c>
      <c r="I9" s="29" t="s">
        <v>460</v>
      </c>
      <c r="J9" s="29" t="s">
        <v>547</v>
      </c>
    </row>
    <row r="10" spans="6:10" ht="12.75">
      <c r="F10" s="29"/>
      <c r="G10" s="29"/>
      <c r="H10" s="57"/>
      <c r="I10" s="57"/>
      <c r="J10" s="29"/>
    </row>
    <row r="11" spans="8:10" ht="12.75">
      <c r="H11" s="81"/>
      <c r="I11" s="81"/>
      <c r="J11" s="29"/>
    </row>
    <row r="12" spans="1:9" ht="12.75">
      <c r="A12" t="s">
        <v>551</v>
      </c>
      <c r="H12" s="56"/>
      <c r="I12" s="56"/>
    </row>
    <row r="13" spans="1:9" ht="12.75">
      <c r="A13" t="s">
        <v>552</v>
      </c>
      <c r="H13" s="56"/>
      <c r="I13" s="56"/>
    </row>
    <row r="14" spans="1:9" ht="12.75">
      <c r="A14" t="s">
        <v>553</v>
      </c>
      <c r="H14" s="56"/>
      <c r="I14" s="56"/>
    </row>
    <row r="15" spans="1:10" ht="12.75">
      <c r="A15" t="s">
        <v>554</v>
      </c>
      <c r="F15">
        <v>600</v>
      </c>
      <c r="G15">
        <v>60014</v>
      </c>
      <c r="H15" s="56">
        <v>10000</v>
      </c>
      <c r="I15" s="56">
        <v>0</v>
      </c>
      <c r="J15" s="3">
        <f>I15/H15</f>
        <v>0</v>
      </c>
    </row>
    <row r="16" spans="1:10" ht="12.75">
      <c r="A16" t="s">
        <v>555</v>
      </c>
      <c r="H16" s="56"/>
      <c r="I16" s="56"/>
      <c r="J16" s="3"/>
    </row>
    <row r="17" spans="1:10" ht="12.75">
      <c r="A17" t="s">
        <v>556</v>
      </c>
      <c r="H17" s="56"/>
      <c r="I17" s="56"/>
      <c r="J17" s="3"/>
    </row>
    <row r="18" spans="1:10" ht="12.75">
      <c r="A18" t="s">
        <v>557</v>
      </c>
      <c r="F18">
        <v>754</v>
      </c>
      <c r="G18">
        <v>75404</v>
      </c>
      <c r="H18" s="56">
        <v>15000</v>
      </c>
      <c r="I18" s="56">
        <v>15000</v>
      </c>
      <c r="J18" s="3">
        <f>I18/H18</f>
        <v>1</v>
      </c>
    </row>
    <row r="19" spans="8:10" ht="12.75">
      <c r="H19" s="56"/>
      <c r="I19" s="56"/>
      <c r="J19" s="3"/>
    </row>
    <row r="20" spans="8:10" ht="12.75">
      <c r="H20" s="56"/>
      <c r="I20" s="56"/>
      <c r="J20" s="3"/>
    </row>
    <row r="21" spans="8:10" ht="12.75">
      <c r="H21" s="56"/>
      <c r="I21" s="56"/>
      <c r="J21" s="3"/>
    </row>
    <row r="22" spans="8:10" ht="12.75">
      <c r="H22" s="56"/>
      <c r="I22" s="56"/>
      <c r="J22" s="3"/>
    </row>
    <row r="23" spans="8:9" ht="12.75">
      <c r="H23" s="56"/>
      <c r="I23" s="56"/>
    </row>
    <row r="24" spans="1:10" ht="12.75">
      <c r="A24" s="4" t="s">
        <v>548</v>
      </c>
      <c r="B24" s="4"/>
      <c r="C24" s="4"/>
      <c r="D24" s="4"/>
      <c r="E24" s="4"/>
      <c r="F24" s="4"/>
      <c r="G24" s="4"/>
      <c r="H24" s="57">
        <f>SUM(H15,H18)</f>
        <v>25000</v>
      </c>
      <c r="I24" s="57">
        <f>SUM(I15,I18)</f>
        <v>15000</v>
      </c>
      <c r="J24" s="18">
        <f>I24/H24</f>
        <v>0.6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0"/>
  <sheetViews>
    <sheetView workbookViewId="0" topLeftCell="A484">
      <selection activeCell="M450" sqref="M450"/>
    </sheetView>
  </sheetViews>
  <sheetFormatPr defaultColWidth="9.00390625" defaultRowHeight="12.75"/>
  <cols>
    <col min="7" max="7" width="11.625" style="56" customWidth="1"/>
    <col min="8" max="8" width="12.125" style="56" customWidth="1"/>
    <col min="9" max="9" width="7.125" style="20" customWidth="1"/>
    <col min="15" max="15" width="8.375" style="0" customWidth="1"/>
  </cols>
  <sheetData>
    <row r="1" spans="1:9" s="1" customFormat="1" ht="20.25">
      <c r="A1" s="1" t="s">
        <v>89</v>
      </c>
      <c r="G1" s="52"/>
      <c r="H1" s="52"/>
      <c r="I1" s="19"/>
    </row>
    <row r="2" spans="1:9" s="1" customFormat="1" ht="20.25">
      <c r="A2" s="1" t="s">
        <v>459</v>
      </c>
      <c r="G2" s="52"/>
      <c r="H2" s="52"/>
      <c r="I2" s="19"/>
    </row>
    <row r="5" spans="1:9" s="2" customFormat="1" ht="15">
      <c r="A5" s="2" t="s">
        <v>739</v>
      </c>
      <c r="G5" s="53" t="s">
        <v>741</v>
      </c>
      <c r="H5" s="53" t="s">
        <v>90</v>
      </c>
      <c r="I5" s="21" t="s">
        <v>29</v>
      </c>
    </row>
    <row r="6" spans="7:9" s="2" customFormat="1" ht="15">
      <c r="G6" s="69" t="s">
        <v>460</v>
      </c>
      <c r="H6" s="69" t="s">
        <v>460</v>
      </c>
      <c r="I6" s="21" t="s">
        <v>740</v>
      </c>
    </row>
    <row r="8" spans="1:9" s="4" customFormat="1" ht="12.75">
      <c r="A8" s="4" t="s">
        <v>593</v>
      </c>
      <c r="G8" s="60">
        <f>SUM(G9,G15,G19)</f>
        <v>260421.4</v>
      </c>
      <c r="H8" s="60">
        <f>SUM(H9,H15,H19)</f>
        <v>260410</v>
      </c>
      <c r="I8" s="22">
        <f>H8/G8</f>
        <v>0.9999562247956582</v>
      </c>
    </row>
    <row r="9" spans="1:9" s="50" customFormat="1" ht="12.75">
      <c r="A9" s="50" t="s">
        <v>250</v>
      </c>
      <c r="G9" s="59">
        <f>SUM(G14,G13)</f>
        <v>33050</v>
      </c>
      <c r="H9" s="59">
        <f>SUM(H14,H13)</f>
        <v>33042.14</v>
      </c>
      <c r="I9" s="68">
        <f>H9/G9</f>
        <v>0.9997621785173979</v>
      </c>
    </row>
    <row r="10" spans="1:9" s="62" customFormat="1" ht="12.75">
      <c r="A10" s="62" t="s">
        <v>461</v>
      </c>
      <c r="G10" s="63"/>
      <c r="H10" s="63"/>
      <c r="I10" s="71"/>
    </row>
    <row r="11" spans="1:9" s="62" customFormat="1" ht="12.75">
      <c r="A11" s="62" t="s">
        <v>462</v>
      </c>
      <c r="G11" s="63"/>
      <c r="H11" s="63"/>
      <c r="I11" s="71"/>
    </row>
    <row r="12" spans="1:9" s="62" customFormat="1" ht="12.75">
      <c r="A12" s="62" t="s">
        <v>463</v>
      </c>
      <c r="G12" s="63"/>
      <c r="H12" s="63"/>
      <c r="I12" s="71"/>
    </row>
    <row r="13" spans="1:9" s="62" customFormat="1" ht="12.75">
      <c r="A13" s="62" t="s">
        <v>464</v>
      </c>
      <c r="G13" s="63">
        <v>10000</v>
      </c>
      <c r="H13" s="63">
        <v>10000</v>
      </c>
      <c r="I13" s="71">
        <f>H13/G13</f>
        <v>1</v>
      </c>
    </row>
    <row r="14" spans="1:9" s="67" customFormat="1" ht="12.75">
      <c r="A14" s="62" t="s">
        <v>249</v>
      </c>
      <c r="B14" s="62"/>
      <c r="C14" s="62"/>
      <c r="D14" s="62"/>
      <c r="E14" s="62"/>
      <c r="F14" s="62"/>
      <c r="G14" s="58">
        <v>23050</v>
      </c>
      <c r="H14" s="58">
        <v>23042.14</v>
      </c>
      <c r="I14" s="24">
        <f>H14/G14</f>
        <v>0.9996590021691973</v>
      </c>
    </row>
    <row r="15" spans="1:9" s="4" customFormat="1" ht="12.75">
      <c r="A15" s="4" t="s">
        <v>660</v>
      </c>
      <c r="G15" s="57">
        <f>SUM(G18)</f>
        <v>17719</v>
      </c>
      <c r="H15" s="57">
        <f>SUM(H18)</f>
        <v>17715.46</v>
      </c>
      <c r="I15" s="23">
        <f>H15/G15</f>
        <v>0.9998002144590552</v>
      </c>
    </row>
    <row r="16" ht="12.75">
      <c r="A16" t="s">
        <v>661</v>
      </c>
    </row>
    <row r="17" ht="12.75">
      <c r="A17" t="s">
        <v>662</v>
      </c>
    </row>
    <row r="18" spans="1:9" ht="12" customHeight="1">
      <c r="A18" t="s">
        <v>663</v>
      </c>
      <c r="G18" s="56">
        <v>17719</v>
      </c>
      <c r="H18" s="56">
        <v>17715.46</v>
      </c>
      <c r="I18" s="20">
        <f>H18/G18</f>
        <v>0.9998002144590552</v>
      </c>
    </row>
    <row r="19" spans="1:9" s="50" customFormat="1" ht="12" customHeight="1">
      <c r="A19" s="50" t="s">
        <v>251</v>
      </c>
      <c r="G19" s="59">
        <f>SUM(G20:G26)</f>
        <v>209652.4</v>
      </c>
      <c r="H19" s="59">
        <f>SUM(H20:H26)</f>
        <v>209652.4</v>
      </c>
      <c r="I19" s="68">
        <f>H19/G19</f>
        <v>1</v>
      </c>
    </row>
    <row r="20" spans="1:9" s="62" customFormat="1" ht="13.5" customHeight="1">
      <c r="A20" s="62" t="s">
        <v>252</v>
      </c>
      <c r="G20" s="63">
        <v>974.65</v>
      </c>
      <c r="H20" s="63">
        <v>974.65</v>
      </c>
      <c r="I20" s="71">
        <f>H20/G20</f>
        <v>1</v>
      </c>
    </row>
    <row r="21" spans="1:9" s="62" customFormat="1" ht="13.5" customHeight="1">
      <c r="A21" s="62" t="s">
        <v>253</v>
      </c>
      <c r="G21" s="63">
        <v>1837.87</v>
      </c>
      <c r="H21" s="63">
        <v>1837.87</v>
      </c>
      <c r="I21" s="71">
        <f>H21/G21</f>
        <v>1</v>
      </c>
    </row>
    <row r="22" spans="1:9" s="62" customFormat="1" ht="12.75" customHeight="1">
      <c r="A22" s="62" t="s">
        <v>254</v>
      </c>
      <c r="G22" s="63">
        <v>205541.58</v>
      </c>
      <c r="H22" s="63">
        <v>205541.58</v>
      </c>
      <c r="I22" s="71">
        <f>H22/G22</f>
        <v>1</v>
      </c>
    </row>
    <row r="23" spans="1:9" s="62" customFormat="1" ht="12.75" customHeight="1">
      <c r="A23" s="62" t="s">
        <v>267</v>
      </c>
      <c r="G23" s="63"/>
      <c r="H23" s="63"/>
      <c r="I23" s="71"/>
    </row>
    <row r="24" spans="1:9" s="62" customFormat="1" ht="12.75" customHeight="1">
      <c r="A24" s="62" t="s">
        <v>268</v>
      </c>
      <c r="G24" s="63">
        <v>426.41</v>
      </c>
      <c r="H24" s="63">
        <v>426.41</v>
      </c>
      <c r="I24" s="71">
        <f>H24/G24</f>
        <v>1</v>
      </c>
    </row>
    <row r="25" spans="1:9" s="62" customFormat="1" ht="12.75" customHeight="1">
      <c r="A25" s="62" t="s">
        <v>269</v>
      </c>
      <c r="G25" s="63"/>
      <c r="H25" s="63"/>
      <c r="I25" s="71"/>
    </row>
    <row r="26" spans="1:9" s="62" customFormat="1" ht="12.75" customHeight="1">
      <c r="A26" s="62" t="s">
        <v>270</v>
      </c>
      <c r="G26" s="63">
        <v>871.89</v>
      </c>
      <c r="H26" s="63">
        <v>871.89</v>
      </c>
      <c r="I26" s="71">
        <f>H26/G26</f>
        <v>1</v>
      </c>
    </row>
    <row r="27" spans="1:9" s="4" customFormat="1" ht="12.75">
      <c r="A27" s="4" t="s">
        <v>523</v>
      </c>
      <c r="G27" s="57"/>
      <c r="H27" s="57"/>
      <c r="I27" s="23"/>
    </row>
    <row r="28" spans="1:9" s="4" customFormat="1" ht="12.75">
      <c r="A28" s="4" t="s">
        <v>524</v>
      </c>
      <c r="G28" s="60">
        <f>SUM(G29)</f>
        <v>245341</v>
      </c>
      <c r="H28" s="60">
        <f>SUM(H29)</f>
        <v>240384.55</v>
      </c>
      <c r="I28" s="22">
        <f>H28/G28</f>
        <v>0.9797977101259063</v>
      </c>
    </row>
    <row r="29" spans="1:9" s="4" customFormat="1" ht="12.75">
      <c r="A29" s="4" t="s">
        <v>664</v>
      </c>
      <c r="G29" s="57">
        <f>SUM(G30:G46)</f>
        <v>245341</v>
      </c>
      <c r="H29" s="57">
        <f>SUM(H30:H46)</f>
        <v>240384.55</v>
      </c>
      <c r="I29" s="23">
        <f>H29/G29</f>
        <v>0.9797977101259063</v>
      </c>
    </row>
    <row r="30" ht="12.75">
      <c r="A30" t="s">
        <v>501</v>
      </c>
    </row>
    <row r="31" spans="1:9" ht="12.75">
      <c r="A31" t="s">
        <v>665</v>
      </c>
      <c r="G31" s="56">
        <v>1500</v>
      </c>
      <c r="H31" s="56">
        <v>980.93</v>
      </c>
      <c r="I31" s="20">
        <f aca="true" t="shared" si="0" ref="I31:I42">H31/G31</f>
        <v>0.6539533333333333</v>
      </c>
    </row>
    <row r="32" spans="1:9" ht="12.75">
      <c r="A32" t="s">
        <v>666</v>
      </c>
      <c r="G32" s="56">
        <v>61859</v>
      </c>
      <c r="H32" s="56">
        <v>61793.1</v>
      </c>
      <c r="I32" s="20">
        <f t="shared" si="0"/>
        <v>0.9989346740167154</v>
      </c>
    </row>
    <row r="33" spans="1:9" ht="12.75">
      <c r="A33" t="s">
        <v>667</v>
      </c>
      <c r="G33" s="56">
        <v>2571</v>
      </c>
      <c r="H33" s="56">
        <v>2054.01</v>
      </c>
      <c r="I33" s="20">
        <f t="shared" si="0"/>
        <v>0.7989148191365228</v>
      </c>
    </row>
    <row r="34" spans="1:9" ht="12.75">
      <c r="A34" t="s">
        <v>690</v>
      </c>
      <c r="G34" s="56">
        <v>6043</v>
      </c>
      <c r="H34" s="56">
        <v>6032.51</v>
      </c>
      <c r="I34" s="20">
        <f t="shared" si="0"/>
        <v>0.9982641072315076</v>
      </c>
    </row>
    <row r="35" spans="1:9" ht="12.75">
      <c r="A35" t="s">
        <v>669</v>
      </c>
      <c r="G35" s="56">
        <v>988</v>
      </c>
      <c r="H35" s="56">
        <v>976.65</v>
      </c>
      <c r="I35" s="20">
        <f t="shared" si="0"/>
        <v>0.9885121457489878</v>
      </c>
    </row>
    <row r="36" spans="1:9" ht="12.75">
      <c r="A36" t="s">
        <v>670</v>
      </c>
      <c r="G36" s="56">
        <v>4735</v>
      </c>
      <c r="H36" s="56">
        <v>3416.84</v>
      </c>
      <c r="I36" s="20">
        <f t="shared" si="0"/>
        <v>0.7216135163674763</v>
      </c>
    </row>
    <row r="37" spans="1:9" ht="12.75">
      <c r="A37" t="s">
        <v>671</v>
      </c>
      <c r="G37" s="56">
        <v>44580</v>
      </c>
      <c r="H37" s="56">
        <v>43862.9</v>
      </c>
      <c r="I37" s="20">
        <f t="shared" si="0"/>
        <v>0.9839143113503813</v>
      </c>
    </row>
    <row r="38" spans="1:9" ht="12.75">
      <c r="A38" t="s">
        <v>672</v>
      </c>
      <c r="G38" s="56">
        <v>13000</v>
      </c>
      <c r="H38" s="56">
        <v>12058.5</v>
      </c>
      <c r="I38" s="20">
        <f t="shared" si="0"/>
        <v>0.9275769230769231</v>
      </c>
    </row>
    <row r="39" spans="1:9" ht="12.75">
      <c r="A39" t="s">
        <v>520</v>
      </c>
      <c r="G39" s="56">
        <v>40</v>
      </c>
      <c r="H39" s="56">
        <v>39</v>
      </c>
      <c r="I39" s="20">
        <f t="shared" si="0"/>
        <v>0.975</v>
      </c>
    </row>
    <row r="40" spans="1:9" ht="12.75">
      <c r="A40" t="s">
        <v>673</v>
      </c>
      <c r="G40" s="56">
        <v>13053</v>
      </c>
      <c r="H40" s="56">
        <v>12619.27</v>
      </c>
      <c r="I40" s="20">
        <f t="shared" si="0"/>
        <v>0.9667716233815982</v>
      </c>
    </row>
    <row r="41" spans="1:9" ht="12.75">
      <c r="A41" t="s">
        <v>674</v>
      </c>
      <c r="G41" s="56">
        <v>3429</v>
      </c>
      <c r="H41" s="56">
        <v>3052.9</v>
      </c>
      <c r="I41" s="20">
        <f t="shared" si="0"/>
        <v>0.8903178769320502</v>
      </c>
    </row>
    <row r="42" spans="1:9" ht="12.75">
      <c r="A42" t="s">
        <v>675</v>
      </c>
      <c r="G42" s="56">
        <v>8765</v>
      </c>
      <c r="H42" s="56">
        <v>8721.63</v>
      </c>
      <c r="I42" s="20">
        <f t="shared" si="0"/>
        <v>0.9950519110096976</v>
      </c>
    </row>
    <row r="43" ht="12.75">
      <c r="A43" t="s">
        <v>676</v>
      </c>
    </row>
    <row r="44" spans="1:9" ht="12.75">
      <c r="A44" t="s">
        <v>677</v>
      </c>
      <c r="G44" s="56">
        <v>1058</v>
      </c>
      <c r="H44" s="56">
        <v>1058</v>
      </c>
      <c r="I44" s="20">
        <f>H44/G44</f>
        <v>1</v>
      </c>
    </row>
    <row r="45" ht="12.75">
      <c r="A45" t="s">
        <v>95</v>
      </c>
    </row>
    <row r="46" spans="1:9" ht="12.75">
      <c r="A46" t="s">
        <v>96</v>
      </c>
      <c r="G46" s="56">
        <v>83720</v>
      </c>
      <c r="H46" s="56">
        <v>83718.31</v>
      </c>
      <c r="I46" s="20">
        <f aca="true" t="shared" si="1" ref="I46:I64">H46/G46</f>
        <v>0.9999798136645962</v>
      </c>
    </row>
    <row r="47" spans="1:9" s="4" customFormat="1" ht="12.75">
      <c r="A47" s="4" t="s">
        <v>679</v>
      </c>
      <c r="G47" s="60">
        <f>SUM(G53,G60,G48)</f>
        <v>616556</v>
      </c>
      <c r="H47" s="60">
        <f>SUM(H53,H60,H48)</f>
        <v>593299.23</v>
      </c>
      <c r="I47" s="22">
        <f t="shared" si="1"/>
        <v>0.9622795496272845</v>
      </c>
    </row>
    <row r="48" spans="1:9" s="4" customFormat="1" ht="12.75">
      <c r="A48" s="4" t="s">
        <v>465</v>
      </c>
      <c r="G48" s="57">
        <f>SUM(G52)</f>
        <v>10000</v>
      </c>
      <c r="H48" s="57">
        <f>SUM(H52)</f>
        <v>0</v>
      </c>
      <c r="I48" s="23">
        <v>0</v>
      </c>
    </row>
    <row r="49" spans="1:9" s="89" customFormat="1" ht="12.75">
      <c r="A49" s="62" t="s">
        <v>466</v>
      </c>
      <c r="B49" s="62"/>
      <c r="C49" s="62"/>
      <c r="D49" s="62"/>
      <c r="E49" s="62"/>
      <c r="F49" s="62"/>
      <c r="G49" s="87"/>
      <c r="H49" s="87"/>
      <c r="I49" s="90"/>
    </row>
    <row r="50" spans="1:9" s="89" customFormat="1" ht="12.75">
      <c r="A50" s="62" t="s">
        <v>467</v>
      </c>
      <c r="B50" s="62"/>
      <c r="C50" s="62"/>
      <c r="D50" s="62"/>
      <c r="E50" s="62"/>
      <c r="F50" s="62"/>
      <c r="G50" s="87"/>
      <c r="H50" s="87"/>
      <c r="I50" s="90"/>
    </row>
    <row r="51" spans="1:9" s="89" customFormat="1" ht="12.75">
      <c r="A51" s="62" t="s">
        <v>468</v>
      </c>
      <c r="B51" s="62"/>
      <c r="C51" s="62"/>
      <c r="D51" s="62"/>
      <c r="E51" s="62"/>
      <c r="F51" s="62"/>
      <c r="G51" s="87"/>
      <c r="H51" s="87"/>
      <c r="I51" s="90"/>
    </row>
    <row r="52" spans="1:9" s="89" customFormat="1" ht="12.75">
      <c r="A52" s="62" t="s">
        <v>469</v>
      </c>
      <c r="B52" s="62"/>
      <c r="C52" s="62"/>
      <c r="D52" s="62"/>
      <c r="E52" s="62"/>
      <c r="F52" s="62"/>
      <c r="G52" s="63">
        <v>10000</v>
      </c>
      <c r="H52" s="63">
        <v>0</v>
      </c>
      <c r="I52" s="71">
        <v>0</v>
      </c>
    </row>
    <row r="53" spans="1:9" s="4" customFormat="1" ht="12.75">
      <c r="A53" s="4" t="s">
        <v>680</v>
      </c>
      <c r="G53" s="57">
        <f>SUM(G54:G59)</f>
        <v>592756</v>
      </c>
      <c r="H53" s="57">
        <f>SUM(H54:H59)</f>
        <v>579999.23</v>
      </c>
      <c r="I53" s="23">
        <f t="shared" si="1"/>
        <v>0.9784788850724413</v>
      </c>
    </row>
    <row r="54" spans="1:9" s="62" customFormat="1" ht="12.75">
      <c r="A54" s="62" t="s">
        <v>690</v>
      </c>
      <c r="G54" s="63">
        <v>198</v>
      </c>
      <c r="H54" s="63">
        <v>71.3</v>
      </c>
      <c r="I54" s="71">
        <f t="shared" si="1"/>
        <v>0.3601010101010101</v>
      </c>
    </row>
    <row r="55" spans="1:9" s="62" customFormat="1" ht="12.75">
      <c r="A55" s="62" t="s">
        <v>237</v>
      </c>
      <c r="G55" s="63">
        <v>1302</v>
      </c>
      <c r="H55" s="63">
        <v>500</v>
      </c>
      <c r="I55" s="71">
        <f t="shared" si="1"/>
        <v>0.38402457757296465</v>
      </c>
    </row>
    <row r="56" spans="1:9" s="6" customFormat="1" ht="12.75">
      <c r="A56" s="6" t="s">
        <v>670</v>
      </c>
      <c r="G56" s="58">
        <v>1112</v>
      </c>
      <c r="H56" s="58">
        <v>1111.94</v>
      </c>
      <c r="I56" s="24">
        <f t="shared" si="1"/>
        <v>0.9999460431654676</v>
      </c>
    </row>
    <row r="57" spans="1:9" s="6" customFormat="1" ht="12.75">
      <c r="A57" s="6" t="s">
        <v>672</v>
      </c>
      <c r="G57" s="58">
        <v>11300</v>
      </c>
      <c r="H57" s="58">
        <v>7300</v>
      </c>
      <c r="I57" s="24">
        <f t="shared" si="1"/>
        <v>0.6460176991150443</v>
      </c>
    </row>
    <row r="58" spans="1:9" s="6" customFormat="1" ht="12.75">
      <c r="A58" s="6" t="s">
        <v>673</v>
      </c>
      <c r="G58" s="58">
        <v>8375</v>
      </c>
      <c r="H58" s="58">
        <v>570.35</v>
      </c>
      <c r="I58" s="24">
        <f t="shared" si="1"/>
        <v>0.06810149253731343</v>
      </c>
    </row>
    <row r="59" spans="1:9" ht="12" customHeight="1">
      <c r="A59" t="s">
        <v>184</v>
      </c>
      <c r="G59" s="56">
        <v>570469</v>
      </c>
      <c r="H59" s="56">
        <v>570445.64</v>
      </c>
      <c r="I59" s="20">
        <f t="shared" si="1"/>
        <v>0.9999590512367894</v>
      </c>
    </row>
    <row r="60" spans="1:9" s="50" customFormat="1" ht="12" customHeight="1">
      <c r="A60" s="50" t="s">
        <v>208</v>
      </c>
      <c r="G60" s="59">
        <f>SUM(G61:G63)</f>
        <v>13800</v>
      </c>
      <c r="H60" s="59">
        <f>SUM(H61:H63)</f>
        <v>13300</v>
      </c>
      <c r="I60" s="68">
        <f t="shared" si="1"/>
        <v>0.9637681159420289</v>
      </c>
    </row>
    <row r="61" spans="1:9" ht="12" customHeight="1">
      <c r="A61" t="s">
        <v>209</v>
      </c>
      <c r="G61" s="56">
        <v>3300</v>
      </c>
      <c r="H61" s="56">
        <v>3300</v>
      </c>
      <c r="I61" s="20">
        <f t="shared" si="1"/>
        <v>1</v>
      </c>
    </row>
    <row r="62" spans="1:9" ht="12" customHeight="1">
      <c r="A62" t="s">
        <v>282</v>
      </c>
      <c r="G62" s="56">
        <v>500</v>
      </c>
      <c r="H62" s="56">
        <v>0</v>
      </c>
      <c r="I62" s="20">
        <f t="shared" si="1"/>
        <v>0</v>
      </c>
    </row>
    <row r="63" spans="1:9" ht="12" customHeight="1">
      <c r="A63" t="s">
        <v>470</v>
      </c>
      <c r="G63" s="56">
        <v>10000</v>
      </c>
      <c r="H63" s="56">
        <v>10000</v>
      </c>
      <c r="I63" s="20">
        <f>H63/G63</f>
        <v>1</v>
      </c>
    </row>
    <row r="64" spans="1:9" s="4" customFormat="1" ht="12.75">
      <c r="A64" s="4" t="s">
        <v>559</v>
      </c>
      <c r="G64" s="60">
        <f>SUM(G66)</f>
        <v>284506</v>
      </c>
      <c r="H64" s="60">
        <f>SUM(H66)</f>
        <v>213836.97999999998</v>
      </c>
      <c r="I64" s="22">
        <f t="shared" si="1"/>
        <v>0.751607980148046</v>
      </c>
    </row>
    <row r="65" spans="1:9" s="4" customFormat="1" ht="12.75">
      <c r="A65" s="4" t="s">
        <v>682</v>
      </c>
      <c r="G65" s="57"/>
      <c r="H65" s="57"/>
      <c r="I65" s="23"/>
    </row>
    <row r="66" spans="1:9" s="4" customFormat="1" ht="12.75">
      <c r="A66" s="4" t="s">
        <v>683</v>
      </c>
      <c r="G66" s="57">
        <f>SUM(G67:G71)</f>
        <v>284506</v>
      </c>
      <c r="H66" s="57">
        <f>SUM(H67:H71)</f>
        <v>213836.97999999998</v>
      </c>
      <c r="I66" s="23">
        <f aca="true" t="shared" si="2" ref="I66:I72">H66/G66</f>
        <v>0.751607980148046</v>
      </c>
    </row>
    <row r="67" spans="1:9" ht="12.75">
      <c r="A67" t="s">
        <v>671</v>
      </c>
      <c r="G67" s="56">
        <v>330</v>
      </c>
      <c r="H67" s="56">
        <v>108.96</v>
      </c>
      <c r="I67" s="20">
        <f t="shared" si="2"/>
        <v>0.3301818181818182</v>
      </c>
    </row>
    <row r="68" spans="1:9" ht="12.75">
      <c r="A68" t="s">
        <v>673</v>
      </c>
      <c r="G68" s="56">
        <v>1500</v>
      </c>
      <c r="H68" s="56">
        <v>600.5</v>
      </c>
      <c r="I68" s="20">
        <f t="shared" si="2"/>
        <v>0.4003333333333333</v>
      </c>
    </row>
    <row r="69" spans="1:9" ht="12.75">
      <c r="A69" t="s">
        <v>675</v>
      </c>
      <c r="G69" s="56">
        <v>1260</v>
      </c>
      <c r="H69" s="56">
        <v>1257</v>
      </c>
      <c r="I69" s="20">
        <f t="shared" si="2"/>
        <v>0.9976190476190476</v>
      </c>
    </row>
    <row r="70" spans="1:9" ht="12.75" customHeight="1">
      <c r="A70" t="s">
        <v>33</v>
      </c>
      <c r="G70" s="56">
        <v>100000</v>
      </c>
      <c r="H70" s="56">
        <v>55024</v>
      </c>
      <c r="I70" s="20">
        <f t="shared" si="2"/>
        <v>0.55024</v>
      </c>
    </row>
    <row r="71" spans="1:9" ht="12.75" customHeight="1">
      <c r="A71" t="s">
        <v>184</v>
      </c>
      <c r="G71" s="56">
        <v>181416</v>
      </c>
      <c r="H71" s="56">
        <v>156846.52</v>
      </c>
      <c r="I71" s="20">
        <f t="shared" si="2"/>
        <v>0.8645682850465228</v>
      </c>
    </row>
    <row r="72" spans="1:9" ht="12.75">
      <c r="A72" s="4" t="s">
        <v>51</v>
      </c>
      <c r="B72" s="4"/>
      <c r="C72" s="4"/>
      <c r="D72" s="4"/>
      <c r="E72" s="4"/>
      <c r="F72" s="4"/>
      <c r="G72" s="60">
        <f>SUM(G73,G76)</f>
        <v>74523</v>
      </c>
      <c r="H72" s="60">
        <f>SUM(H73,H76)</f>
        <v>74521.65000000001</v>
      </c>
      <c r="I72" s="22">
        <f t="shared" si="2"/>
        <v>0.999981884787247</v>
      </c>
    </row>
    <row r="73" spans="1:9" ht="12.75">
      <c r="A73" s="4" t="s">
        <v>265</v>
      </c>
      <c r="B73" s="4"/>
      <c r="C73" s="4"/>
      <c r="D73" s="4"/>
      <c r="E73" s="4"/>
      <c r="F73" s="4"/>
      <c r="G73" s="57">
        <f>SUM(G74)</f>
        <v>69522</v>
      </c>
      <c r="H73" s="57">
        <f>SUM(H74)</f>
        <v>69521.05</v>
      </c>
      <c r="I73" s="23">
        <f>H73/G73</f>
        <v>0.9999863352607808</v>
      </c>
    </row>
    <row r="74" spans="1:9" s="67" customFormat="1" ht="12.75">
      <c r="A74" s="62" t="s">
        <v>673</v>
      </c>
      <c r="B74" s="62"/>
      <c r="C74" s="62"/>
      <c r="D74" s="62"/>
      <c r="E74" s="62"/>
      <c r="F74" s="62"/>
      <c r="G74" s="58">
        <v>69522</v>
      </c>
      <c r="H74" s="58">
        <v>69521.05</v>
      </c>
      <c r="I74" s="24">
        <f>H74/G74</f>
        <v>0.9999863352607808</v>
      </c>
    </row>
    <row r="75" spans="1:9" ht="12.75">
      <c r="A75" s="4" t="s">
        <v>52</v>
      </c>
      <c r="B75" s="4"/>
      <c r="C75" s="4"/>
      <c r="D75" s="4"/>
      <c r="E75" s="4"/>
      <c r="F75" s="4"/>
      <c r="I75" s="22"/>
    </row>
    <row r="76" spans="1:9" ht="12.75">
      <c r="A76" s="4" t="s">
        <v>53</v>
      </c>
      <c r="B76" s="4"/>
      <c r="C76" s="4"/>
      <c r="D76" s="4"/>
      <c r="E76" s="4"/>
      <c r="F76" s="4"/>
      <c r="G76" s="57">
        <f>SUM(G77)</f>
        <v>5001</v>
      </c>
      <c r="H76" s="57">
        <f>SUM(H77)</f>
        <v>5000.6</v>
      </c>
      <c r="I76" s="23">
        <f>H76/G76</f>
        <v>0.9999200159968007</v>
      </c>
    </row>
    <row r="77" spans="1:9" ht="12.75">
      <c r="A77" t="s">
        <v>673</v>
      </c>
      <c r="G77" s="56">
        <v>5001</v>
      </c>
      <c r="H77" s="56">
        <v>5000.6</v>
      </c>
      <c r="I77" s="71">
        <f>H77/G77</f>
        <v>0.9999200159968007</v>
      </c>
    </row>
    <row r="78" spans="1:9" s="4" customFormat="1" ht="12.75">
      <c r="A78" s="4" t="s">
        <v>684</v>
      </c>
      <c r="G78" s="60">
        <f>SUM(G79,G88,G92,G129,G122,G83)</f>
        <v>1491018</v>
      </c>
      <c r="H78" s="60">
        <f>SUM(H79,H88,H92,H129,H122,H83)</f>
        <v>1411250.56</v>
      </c>
      <c r="I78" s="22">
        <f>H78/G78</f>
        <v>0.946501356791132</v>
      </c>
    </row>
    <row r="79" spans="1:9" s="4" customFormat="1" ht="12.75">
      <c r="A79" s="4" t="s">
        <v>685</v>
      </c>
      <c r="G79" s="57">
        <f>SUM(G80:G82)</f>
        <v>23433</v>
      </c>
      <c r="H79" s="57">
        <f>SUM(H80:H82)</f>
        <v>23433</v>
      </c>
      <c r="I79" s="23">
        <f aca="true" t="shared" si="3" ref="I79:I92">H79/G79</f>
        <v>1</v>
      </c>
    </row>
    <row r="80" spans="1:9" ht="12.75">
      <c r="A80" t="s">
        <v>686</v>
      </c>
      <c r="G80" s="56">
        <v>19919</v>
      </c>
      <c r="H80" s="56">
        <v>19919</v>
      </c>
      <c r="I80" s="20">
        <f t="shared" si="3"/>
        <v>1</v>
      </c>
    </row>
    <row r="81" spans="1:9" ht="12.75">
      <c r="A81" t="s">
        <v>690</v>
      </c>
      <c r="G81" s="56">
        <v>3026</v>
      </c>
      <c r="H81" s="56">
        <v>3026</v>
      </c>
      <c r="I81" s="20">
        <f t="shared" si="3"/>
        <v>1</v>
      </c>
    </row>
    <row r="82" spans="1:9" ht="12.75">
      <c r="A82" t="s">
        <v>669</v>
      </c>
      <c r="G82" s="56">
        <v>488</v>
      </c>
      <c r="H82" s="56">
        <v>488</v>
      </c>
      <c r="I82" s="20">
        <f t="shared" si="3"/>
        <v>1</v>
      </c>
    </row>
    <row r="83" spans="1:9" s="4" customFormat="1" ht="12.75">
      <c r="A83" s="4" t="s">
        <v>239</v>
      </c>
      <c r="G83" s="57">
        <f>SUM(G87:G87)</f>
        <v>18442</v>
      </c>
      <c r="H83" s="57">
        <f>SUM(H87:H87)</f>
        <v>18442</v>
      </c>
      <c r="I83" s="23">
        <f>H83/G83</f>
        <v>1</v>
      </c>
    </row>
    <row r="84" spans="1:9" s="6" customFormat="1" ht="12.75">
      <c r="A84" s="6" t="s">
        <v>234</v>
      </c>
      <c r="G84" s="58"/>
      <c r="H84" s="58"/>
      <c r="I84" s="46"/>
    </row>
    <row r="85" spans="1:9" s="6" customFormat="1" ht="12.75">
      <c r="A85" s="6" t="s">
        <v>235</v>
      </c>
      <c r="G85" s="58"/>
      <c r="H85" s="58"/>
      <c r="I85" s="46"/>
    </row>
    <row r="86" spans="1:9" s="6" customFormat="1" ht="12.75">
      <c r="A86" s="6" t="s">
        <v>236</v>
      </c>
      <c r="G86" s="58"/>
      <c r="H86" s="58"/>
      <c r="I86" s="46"/>
    </row>
    <row r="87" spans="1:9" s="6" customFormat="1" ht="12.75">
      <c r="A87" s="6" t="s">
        <v>515</v>
      </c>
      <c r="G87" s="58">
        <v>18442</v>
      </c>
      <c r="H87" s="58">
        <v>18442</v>
      </c>
      <c r="I87" s="46">
        <f>H87/G87</f>
        <v>1</v>
      </c>
    </row>
    <row r="88" spans="1:9" s="4" customFormat="1" ht="12.75">
      <c r="A88" s="4" t="s">
        <v>37</v>
      </c>
      <c r="G88" s="57">
        <f>SUM(G89:G91)</f>
        <v>98700</v>
      </c>
      <c r="H88" s="57">
        <f>SUM(H89:H91)</f>
        <v>98478.98000000001</v>
      </c>
      <c r="I88" s="23">
        <f t="shared" si="3"/>
        <v>0.9977606889564338</v>
      </c>
    </row>
    <row r="89" spans="1:9" ht="12.75">
      <c r="A89" t="s">
        <v>687</v>
      </c>
      <c r="G89" s="56">
        <v>98400</v>
      </c>
      <c r="H89" s="56">
        <v>98260</v>
      </c>
      <c r="I89" s="20">
        <f t="shared" si="3"/>
        <v>0.9985772357723577</v>
      </c>
    </row>
    <row r="90" spans="1:9" ht="12.75">
      <c r="A90" t="s">
        <v>688</v>
      </c>
      <c r="G90" s="56">
        <v>200</v>
      </c>
      <c r="H90" s="56">
        <v>138.74</v>
      </c>
      <c r="I90" s="20">
        <f t="shared" si="3"/>
        <v>0.6937000000000001</v>
      </c>
    </row>
    <row r="91" spans="1:9" ht="12.75">
      <c r="A91" t="s">
        <v>674</v>
      </c>
      <c r="G91" s="56">
        <v>100</v>
      </c>
      <c r="H91" s="56">
        <v>80.24</v>
      </c>
      <c r="I91" s="20">
        <f t="shared" si="3"/>
        <v>0.8024</v>
      </c>
    </row>
    <row r="92" spans="1:9" s="4" customFormat="1" ht="12.75">
      <c r="A92" s="4" t="s">
        <v>689</v>
      </c>
      <c r="G92" s="57">
        <f>SUM(G93:G120)</f>
        <v>1308275</v>
      </c>
      <c r="H92" s="57">
        <f>SUM(H93:H120)</f>
        <v>1230398.2000000002</v>
      </c>
      <c r="I92" s="23">
        <f t="shared" si="3"/>
        <v>0.9404736771703198</v>
      </c>
    </row>
    <row r="93" ht="12.75">
      <c r="A93" t="s">
        <v>502</v>
      </c>
    </row>
    <row r="94" spans="1:9" ht="12.75">
      <c r="A94" t="s">
        <v>665</v>
      </c>
      <c r="G94" s="56">
        <v>3000</v>
      </c>
      <c r="H94" s="56">
        <v>1936.41</v>
      </c>
      <c r="I94" s="20">
        <f aca="true" t="shared" si="4" ref="I94:I100">H94/G94</f>
        <v>0.64547</v>
      </c>
    </row>
    <row r="95" spans="1:9" ht="12.75">
      <c r="A95" t="s">
        <v>686</v>
      </c>
      <c r="G95" s="56">
        <v>720750</v>
      </c>
      <c r="H95" s="56">
        <v>710151.18</v>
      </c>
      <c r="I95" s="20">
        <f t="shared" si="4"/>
        <v>0.9852947346514048</v>
      </c>
    </row>
    <row r="96" spans="1:9" ht="12.75">
      <c r="A96" t="s">
        <v>667</v>
      </c>
      <c r="G96" s="56">
        <v>44477</v>
      </c>
      <c r="H96" s="56">
        <v>44476.13</v>
      </c>
      <c r="I96" s="20">
        <f t="shared" si="4"/>
        <v>0.999980439328192</v>
      </c>
    </row>
    <row r="97" spans="1:9" ht="12.75">
      <c r="A97" t="s">
        <v>690</v>
      </c>
      <c r="G97" s="56">
        <v>113215</v>
      </c>
      <c r="H97" s="56">
        <v>105838.1</v>
      </c>
      <c r="I97" s="20">
        <f t="shared" si="4"/>
        <v>0.9348416729231993</v>
      </c>
    </row>
    <row r="98" spans="1:9" ht="12.75">
      <c r="A98" t="s">
        <v>669</v>
      </c>
      <c r="G98" s="56">
        <v>18261</v>
      </c>
      <c r="H98" s="56">
        <v>17503.41</v>
      </c>
      <c r="I98" s="20">
        <f t="shared" si="4"/>
        <v>0.9585132249055364</v>
      </c>
    </row>
    <row r="99" spans="1:9" ht="12.75">
      <c r="A99" t="s">
        <v>237</v>
      </c>
      <c r="G99" s="56">
        <v>21703</v>
      </c>
      <c r="H99" s="56">
        <v>21703</v>
      </c>
      <c r="I99" s="20">
        <f t="shared" si="4"/>
        <v>1</v>
      </c>
    </row>
    <row r="100" spans="1:9" ht="12.75">
      <c r="A100" t="s">
        <v>670</v>
      </c>
      <c r="G100" s="56">
        <v>46756</v>
      </c>
      <c r="H100" s="56">
        <v>37539.14</v>
      </c>
      <c r="I100" s="20">
        <f t="shared" si="4"/>
        <v>0.8028732141329455</v>
      </c>
    </row>
    <row r="101" spans="1:9" ht="12.75">
      <c r="A101" t="s">
        <v>671</v>
      </c>
      <c r="G101" s="56">
        <v>6500</v>
      </c>
      <c r="H101" s="56">
        <v>5920.85</v>
      </c>
      <c r="I101" s="20">
        <f aca="true" t="shared" si="5" ref="I101:I111">H101/G101</f>
        <v>0.9109</v>
      </c>
    </row>
    <row r="102" spans="1:9" ht="12.75">
      <c r="A102" t="s">
        <v>672</v>
      </c>
      <c r="G102" s="56">
        <v>4800</v>
      </c>
      <c r="H102" s="56">
        <v>1795.58</v>
      </c>
      <c r="I102" s="20">
        <f t="shared" si="5"/>
        <v>0.37407916666666663</v>
      </c>
    </row>
    <row r="103" spans="1:9" ht="12.75">
      <c r="A103" t="s">
        <v>520</v>
      </c>
      <c r="G103" s="56">
        <v>200</v>
      </c>
      <c r="H103" s="56">
        <v>188</v>
      </c>
      <c r="I103" s="20">
        <f t="shared" si="5"/>
        <v>0.94</v>
      </c>
    </row>
    <row r="104" spans="1:9" ht="12.75">
      <c r="A104" t="s">
        <v>673</v>
      </c>
      <c r="G104" s="56">
        <v>137811</v>
      </c>
      <c r="H104" s="56">
        <v>107475.97</v>
      </c>
      <c r="I104" s="20">
        <f t="shared" si="5"/>
        <v>0.7798794726110397</v>
      </c>
    </row>
    <row r="105" spans="1:9" ht="12.75">
      <c r="A105" t="s">
        <v>240</v>
      </c>
      <c r="G105" s="56">
        <v>2461</v>
      </c>
      <c r="H105" s="56">
        <v>2095.96</v>
      </c>
      <c r="I105" s="20">
        <f t="shared" si="5"/>
        <v>0.8516700528240553</v>
      </c>
    </row>
    <row r="106" ht="12.75">
      <c r="A106" t="s">
        <v>210</v>
      </c>
    </row>
    <row r="107" spans="1:9" ht="12.75">
      <c r="A107" t="s">
        <v>211</v>
      </c>
      <c r="G107" s="56">
        <v>3500</v>
      </c>
      <c r="H107" s="56">
        <v>3130.53</v>
      </c>
      <c r="I107" s="20">
        <f>H107/G107</f>
        <v>0.8944371428571429</v>
      </c>
    </row>
    <row r="108" ht="12.75">
      <c r="A108" t="s">
        <v>212</v>
      </c>
    </row>
    <row r="109" spans="1:9" ht="12.75">
      <c r="A109" t="s">
        <v>213</v>
      </c>
      <c r="G109" s="56">
        <v>8762</v>
      </c>
      <c r="H109" s="56">
        <v>7870.58</v>
      </c>
      <c r="I109" s="20">
        <f>H109/G109</f>
        <v>0.8982629536635471</v>
      </c>
    </row>
    <row r="110" spans="1:9" ht="12.75">
      <c r="A110" t="s">
        <v>674</v>
      </c>
      <c r="G110" s="56">
        <v>23416</v>
      </c>
      <c r="H110" s="56">
        <v>22509.83</v>
      </c>
      <c r="I110" s="20">
        <f t="shared" si="5"/>
        <v>0.9613012470105912</v>
      </c>
    </row>
    <row r="111" spans="1:9" ht="12.75">
      <c r="A111" t="s">
        <v>681</v>
      </c>
      <c r="G111" s="56">
        <v>300</v>
      </c>
      <c r="H111" s="56">
        <v>218.49</v>
      </c>
      <c r="I111" s="20">
        <f t="shared" si="5"/>
        <v>0.7283000000000001</v>
      </c>
    </row>
    <row r="112" ht="12.75">
      <c r="A112" t="s">
        <v>676</v>
      </c>
    </row>
    <row r="113" spans="1:9" ht="12.75">
      <c r="A113" t="s">
        <v>677</v>
      </c>
      <c r="G113" s="56">
        <v>15023</v>
      </c>
      <c r="H113" s="56">
        <v>15023</v>
      </c>
      <c r="I113" s="20">
        <f>H113/G113</f>
        <v>1</v>
      </c>
    </row>
    <row r="114" ht="12.75">
      <c r="A114" t="s">
        <v>214</v>
      </c>
    </row>
    <row r="115" spans="1:9" ht="12.75">
      <c r="A115" t="s">
        <v>229</v>
      </c>
      <c r="G115" s="56">
        <v>17654</v>
      </c>
      <c r="H115" s="56">
        <v>13949.12</v>
      </c>
      <c r="I115" s="20">
        <f>H115/G115</f>
        <v>0.7901393451908916</v>
      </c>
    </row>
    <row r="116" ht="12.75">
      <c r="A116" t="s">
        <v>230</v>
      </c>
    </row>
    <row r="117" spans="1:9" ht="12.75">
      <c r="A117" t="s">
        <v>231</v>
      </c>
      <c r="G117" s="56">
        <v>3000</v>
      </c>
      <c r="H117" s="56">
        <v>2234.66</v>
      </c>
      <c r="I117" s="20">
        <f>H117/G117</f>
        <v>0.7448866666666666</v>
      </c>
    </row>
    <row r="118" ht="12.75">
      <c r="A118" t="s">
        <v>232</v>
      </c>
    </row>
    <row r="119" spans="1:9" ht="12.75">
      <c r="A119" t="s">
        <v>233</v>
      </c>
      <c r="G119" s="56">
        <v>25700</v>
      </c>
      <c r="H119" s="56">
        <v>21386.88</v>
      </c>
      <c r="I119" s="20">
        <f>H119/G119</f>
        <v>0.8321743190661479</v>
      </c>
    </row>
    <row r="120" spans="1:9" ht="12.75">
      <c r="A120" t="s">
        <v>184</v>
      </c>
      <c r="G120" s="56">
        <v>90986</v>
      </c>
      <c r="H120" s="56">
        <v>87451.38</v>
      </c>
      <c r="I120" s="20">
        <f>H120/G120</f>
        <v>0.9611520453696174</v>
      </c>
    </row>
    <row r="121" spans="1:9" s="4" customFormat="1" ht="12.75">
      <c r="A121" s="4" t="s">
        <v>241</v>
      </c>
      <c r="G121" s="57"/>
      <c r="H121" s="57"/>
      <c r="I121" s="23"/>
    </row>
    <row r="122" spans="1:9" s="4" customFormat="1" ht="12.75">
      <c r="A122" s="4" t="s">
        <v>242</v>
      </c>
      <c r="G122" s="57">
        <f>SUM(G123:G128)</f>
        <v>31430</v>
      </c>
      <c r="H122" s="57">
        <f>SUM(H123:H128)</f>
        <v>29770.38</v>
      </c>
      <c r="I122" s="23">
        <f>H122/G122</f>
        <v>0.94719630925867</v>
      </c>
    </row>
    <row r="123" spans="1:9" s="62" customFormat="1" ht="12.75">
      <c r="A123" s="62" t="s">
        <v>237</v>
      </c>
      <c r="G123" s="63">
        <v>1700</v>
      </c>
      <c r="H123" s="63">
        <v>1700</v>
      </c>
      <c r="I123" s="71">
        <f>H123/G123</f>
        <v>1</v>
      </c>
    </row>
    <row r="124" spans="1:9" s="6" customFormat="1" ht="12.75">
      <c r="A124" s="6" t="s">
        <v>238</v>
      </c>
      <c r="G124" s="58">
        <v>5458</v>
      </c>
      <c r="H124" s="58">
        <v>5147.38</v>
      </c>
      <c r="I124" s="24">
        <f>H124/G124</f>
        <v>0.9430890436057164</v>
      </c>
    </row>
    <row r="125" spans="1:9" s="6" customFormat="1" ht="12.75">
      <c r="A125" s="6" t="s">
        <v>673</v>
      </c>
      <c r="G125" s="58">
        <v>19240</v>
      </c>
      <c r="H125" s="58">
        <v>18091.8</v>
      </c>
      <c r="I125" s="24">
        <f>H125/G125</f>
        <v>0.9403222453222453</v>
      </c>
    </row>
    <row r="126" spans="1:9" s="6" customFormat="1" ht="12.75">
      <c r="A126" s="6" t="s">
        <v>675</v>
      </c>
      <c r="G126" s="58">
        <v>200</v>
      </c>
      <c r="H126" s="58">
        <v>0</v>
      </c>
      <c r="I126" s="24">
        <f>H126/G126</f>
        <v>0</v>
      </c>
    </row>
    <row r="127" spans="1:9" s="6" customFormat="1" ht="12.75">
      <c r="A127" s="6" t="s">
        <v>471</v>
      </c>
      <c r="G127" s="58"/>
      <c r="H127" s="58"/>
      <c r="I127" s="24"/>
    </row>
    <row r="128" spans="1:9" s="6" customFormat="1" ht="12.75">
      <c r="A128" s="6" t="s">
        <v>472</v>
      </c>
      <c r="G128" s="58">
        <v>4832</v>
      </c>
      <c r="H128" s="58">
        <v>4831.2</v>
      </c>
      <c r="I128" s="24">
        <f>H128/G128</f>
        <v>0.9998344370860927</v>
      </c>
    </row>
    <row r="129" spans="1:9" s="4" customFormat="1" ht="12.75">
      <c r="A129" s="4" t="s">
        <v>691</v>
      </c>
      <c r="G129" s="57">
        <f>SUM(G130:G134)</f>
        <v>10738</v>
      </c>
      <c r="H129" s="57">
        <f>SUM(H130:H134)</f>
        <v>10728</v>
      </c>
      <c r="I129" s="23">
        <f>H129/G129</f>
        <v>0.9990687278822872</v>
      </c>
    </row>
    <row r="130" ht="12.75">
      <c r="A130" s="6" t="s">
        <v>473</v>
      </c>
    </row>
    <row r="131" ht="12.75">
      <c r="A131" s="6" t="s">
        <v>474</v>
      </c>
    </row>
    <row r="132" ht="12.75">
      <c r="A132" s="6" t="s">
        <v>475</v>
      </c>
    </row>
    <row r="133" spans="1:9" ht="12.75">
      <c r="A133" s="6" t="s">
        <v>476</v>
      </c>
      <c r="G133" s="56">
        <v>6136</v>
      </c>
      <c r="H133" s="56">
        <v>6134</v>
      </c>
      <c r="I133" s="20">
        <f>H133/G133</f>
        <v>0.9996740547588006</v>
      </c>
    </row>
    <row r="134" spans="1:9" ht="12.75">
      <c r="A134" t="s">
        <v>675</v>
      </c>
      <c r="G134" s="56">
        <v>4602</v>
      </c>
      <c r="H134" s="56">
        <v>4594</v>
      </c>
      <c r="I134" s="20">
        <f>H134/G134</f>
        <v>0.9982616253802694</v>
      </c>
    </row>
    <row r="135" spans="1:9" s="4" customFormat="1" ht="12.75">
      <c r="A135" s="4" t="s">
        <v>579</v>
      </c>
      <c r="G135" s="60"/>
      <c r="H135" s="60"/>
      <c r="I135" s="20"/>
    </row>
    <row r="136" spans="2:9" s="4" customFormat="1" ht="12.75">
      <c r="B136" s="4" t="s">
        <v>692</v>
      </c>
      <c r="G136" s="57"/>
      <c r="H136" s="57"/>
      <c r="I136" s="20"/>
    </row>
    <row r="137" spans="1:9" s="4" customFormat="1" ht="12.75">
      <c r="A137" s="4" t="s">
        <v>693</v>
      </c>
      <c r="G137" s="57"/>
      <c r="H137" s="57"/>
      <c r="I137" s="20"/>
    </row>
    <row r="138" spans="1:9" s="4" customFormat="1" ht="12.75">
      <c r="A138" s="4" t="s">
        <v>694</v>
      </c>
      <c r="G138" s="60">
        <f>SUM(G140)</f>
        <v>454</v>
      </c>
      <c r="H138" s="60">
        <f>SUM(H140)</f>
        <v>454</v>
      </c>
      <c r="I138" s="20">
        <f>H138/G138</f>
        <v>1</v>
      </c>
    </row>
    <row r="139" spans="1:9" s="4" customFormat="1" ht="12.75">
      <c r="A139" s="4" t="s">
        <v>580</v>
      </c>
      <c r="G139" s="57"/>
      <c r="H139" s="57"/>
      <c r="I139" s="23"/>
    </row>
    <row r="140" spans="1:9" s="4" customFormat="1" ht="12.75">
      <c r="A140" s="4" t="s">
        <v>581</v>
      </c>
      <c r="G140" s="57">
        <f>SUM(G141,G143)</f>
        <v>454</v>
      </c>
      <c r="H140" s="57">
        <f>SUM(H141,H143)</f>
        <v>454</v>
      </c>
      <c r="I140" s="23">
        <f aca="true" t="shared" si="6" ref="I140:I146">H140/G140</f>
        <v>1</v>
      </c>
    </row>
    <row r="141" spans="1:9" ht="12.75">
      <c r="A141" t="s">
        <v>670</v>
      </c>
      <c r="G141" s="56">
        <v>244</v>
      </c>
      <c r="H141" s="56">
        <v>244</v>
      </c>
      <c r="I141" s="20">
        <f t="shared" si="6"/>
        <v>1</v>
      </c>
    </row>
    <row r="142" spans="1:9" s="62" customFormat="1" ht="12.75">
      <c r="A142" s="62" t="s">
        <v>230</v>
      </c>
      <c r="G142" s="63"/>
      <c r="H142" s="63"/>
      <c r="I142" s="71"/>
    </row>
    <row r="143" spans="1:9" s="62" customFormat="1" ht="12.75">
      <c r="A143" s="62" t="s">
        <v>231</v>
      </c>
      <c r="G143" s="63">
        <v>210</v>
      </c>
      <c r="H143" s="63">
        <v>210</v>
      </c>
      <c r="I143" s="71">
        <f>H143/G143</f>
        <v>1</v>
      </c>
    </row>
    <row r="144" spans="1:9" s="4" customFormat="1" ht="12.75">
      <c r="A144" s="4" t="s">
        <v>695</v>
      </c>
      <c r="G144" s="60">
        <f>SUM(G145)</f>
        <v>500</v>
      </c>
      <c r="H144" s="60">
        <f>SUM(H145)</f>
        <v>500</v>
      </c>
      <c r="I144" s="22">
        <f t="shared" si="6"/>
        <v>1</v>
      </c>
    </row>
    <row r="145" spans="1:9" s="4" customFormat="1" ht="12.75">
      <c r="A145" s="4" t="s">
        <v>586</v>
      </c>
      <c r="G145" s="57">
        <f>SUM(G146,G148)</f>
        <v>500</v>
      </c>
      <c r="H145" s="57">
        <f>SUM(H146,H148)</f>
        <v>500</v>
      </c>
      <c r="I145" s="23">
        <f t="shared" si="6"/>
        <v>1</v>
      </c>
    </row>
    <row r="146" spans="1:9" ht="12.75">
      <c r="A146" t="s">
        <v>670</v>
      </c>
      <c r="G146" s="56">
        <v>250</v>
      </c>
      <c r="H146" s="56">
        <v>250</v>
      </c>
      <c r="I146" s="20">
        <f t="shared" si="6"/>
        <v>1</v>
      </c>
    </row>
    <row r="147" ht="12.75">
      <c r="A147" t="s">
        <v>230</v>
      </c>
    </row>
    <row r="148" spans="1:9" ht="12.75">
      <c r="A148" t="s">
        <v>231</v>
      </c>
      <c r="G148" s="56">
        <v>250</v>
      </c>
      <c r="H148" s="56">
        <v>250</v>
      </c>
      <c r="I148" s="20">
        <f>H148/G148</f>
        <v>1</v>
      </c>
    </row>
    <row r="149" spans="1:9" s="4" customFormat="1" ht="12.75">
      <c r="A149" s="4" t="s">
        <v>587</v>
      </c>
      <c r="G149" s="57"/>
      <c r="H149" s="57"/>
      <c r="I149" s="23"/>
    </row>
    <row r="150" spans="1:9" s="4" customFormat="1" ht="12.75">
      <c r="A150" s="4" t="s">
        <v>588</v>
      </c>
      <c r="G150" s="60">
        <f>SUM(G151,G155,G165)</f>
        <v>59025</v>
      </c>
      <c r="H150" s="60">
        <f>SUM(H155,H165,H151)</f>
        <v>49481.71000000001</v>
      </c>
      <c r="I150" s="22">
        <f>H150/G150</f>
        <v>0.8383178314273614</v>
      </c>
    </row>
    <row r="151" spans="1:9" s="4" customFormat="1" ht="12.75">
      <c r="A151" s="4" t="s">
        <v>344</v>
      </c>
      <c r="G151" s="57">
        <f>SUM(G154)</f>
        <v>15000</v>
      </c>
      <c r="H151" s="57">
        <f>SUM(H154)</f>
        <v>15000</v>
      </c>
      <c r="I151" s="23">
        <f>H151/G151</f>
        <v>1</v>
      </c>
    </row>
    <row r="152" spans="1:9" s="89" customFormat="1" ht="12.75">
      <c r="A152" s="62" t="s">
        <v>345</v>
      </c>
      <c r="B152" s="62"/>
      <c r="C152" s="62"/>
      <c r="D152" s="62"/>
      <c r="E152" s="62"/>
      <c r="F152" s="62"/>
      <c r="G152" s="87"/>
      <c r="H152" s="87"/>
      <c r="I152" s="90"/>
    </row>
    <row r="153" spans="1:9" s="89" customFormat="1" ht="12.75">
      <c r="A153" s="62" t="s">
        <v>346</v>
      </c>
      <c r="B153" s="62"/>
      <c r="C153" s="62"/>
      <c r="D153" s="62"/>
      <c r="E153" s="62"/>
      <c r="F153" s="62"/>
      <c r="G153" s="87"/>
      <c r="H153" s="87"/>
      <c r="I153" s="90"/>
    </row>
    <row r="154" spans="1:9" s="89" customFormat="1" ht="12.75">
      <c r="A154" s="62" t="s">
        <v>347</v>
      </c>
      <c r="B154" s="62"/>
      <c r="C154" s="62"/>
      <c r="D154" s="62"/>
      <c r="E154" s="62"/>
      <c r="F154" s="62"/>
      <c r="G154" s="63">
        <v>15000</v>
      </c>
      <c r="H154" s="63">
        <v>15000</v>
      </c>
      <c r="I154" s="71">
        <f>H154/G154</f>
        <v>1</v>
      </c>
    </row>
    <row r="155" spans="1:9" s="4" customFormat="1" ht="12.75">
      <c r="A155" s="4" t="s">
        <v>696</v>
      </c>
      <c r="G155" s="57">
        <f>SUM(G156:G164)</f>
        <v>43025</v>
      </c>
      <c r="H155" s="57">
        <f>SUM(H156:H164)</f>
        <v>33481.71000000001</v>
      </c>
      <c r="I155" s="23">
        <f>H155/G155</f>
        <v>0.7781919814061593</v>
      </c>
    </row>
    <row r="156" ht="12.75">
      <c r="A156" t="s">
        <v>502</v>
      </c>
    </row>
    <row r="157" spans="1:9" ht="12.75">
      <c r="A157" t="s">
        <v>665</v>
      </c>
      <c r="G157" s="56">
        <v>16000</v>
      </c>
      <c r="H157" s="56">
        <v>12764.61</v>
      </c>
      <c r="I157" s="20">
        <f aca="true" t="shared" si="7" ref="I157:I163">H157/G157</f>
        <v>0.7977881250000001</v>
      </c>
    </row>
    <row r="158" spans="1:9" s="6" customFormat="1" ht="12.75">
      <c r="A158" s="6" t="s">
        <v>237</v>
      </c>
      <c r="G158" s="58">
        <v>3600</v>
      </c>
      <c r="H158" s="58">
        <v>3600</v>
      </c>
      <c r="I158" s="24">
        <f>H158/G158</f>
        <v>1</v>
      </c>
    </row>
    <row r="159" spans="1:9" ht="12.75">
      <c r="A159" t="s">
        <v>670</v>
      </c>
      <c r="G159" s="56">
        <v>10620</v>
      </c>
      <c r="H159" s="56">
        <v>9341.94</v>
      </c>
      <c r="I159" s="20">
        <f t="shared" si="7"/>
        <v>0.8796553672316385</v>
      </c>
    </row>
    <row r="160" spans="1:9" ht="12.75">
      <c r="A160" t="s">
        <v>671</v>
      </c>
      <c r="G160" s="56">
        <v>2900</v>
      </c>
      <c r="H160" s="56">
        <v>2670.7</v>
      </c>
      <c r="I160" s="20">
        <f t="shared" si="7"/>
        <v>0.9209310344827586</v>
      </c>
    </row>
    <row r="161" spans="1:9" ht="12.75">
      <c r="A161" t="s">
        <v>672</v>
      </c>
      <c r="G161" s="56">
        <v>4300</v>
      </c>
      <c r="H161" s="56">
        <v>2640.47</v>
      </c>
      <c r="I161" s="20">
        <f t="shared" si="7"/>
        <v>0.6140627906976743</v>
      </c>
    </row>
    <row r="162" spans="1:9" ht="12.75">
      <c r="A162" t="s">
        <v>673</v>
      </c>
      <c r="G162" s="56">
        <v>1640</v>
      </c>
      <c r="H162" s="56">
        <v>1198</v>
      </c>
      <c r="I162" s="20">
        <f t="shared" si="7"/>
        <v>0.7304878048780488</v>
      </c>
    </row>
    <row r="163" spans="1:9" ht="12.75">
      <c r="A163" t="s">
        <v>674</v>
      </c>
      <c r="G163" s="56">
        <v>750</v>
      </c>
      <c r="H163" s="56">
        <v>454.68</v>
      </c>
      <c r="I163" s="20">
        <f t="shared" si="7"/>
        <v>0.60624</v>
      </c>
    </row>
    <row r="164" spans="1:9" ht="12.75">
      <c r="A164" t="s">
        <v>675</v>
      </c>
      <c r="G164" s="56">
        <v>3215</v>
      </c>
      <c r="H164" s="56">
        <v>811.31</v>
      </c>
      <c r="I164" s="20">
        <f>H164/G164</f>
        <v>0.2523514774494557</v>
      </c>
    </row>
    <row r="165" spans="1:9" s="4" customFormat="1" ht="12.75">
      <c r="A165" s="4" t="s">
        <v>697</v>
      </c>
      <c r="G165" s="57">
        <f>SUM(G166)</f>
        <v>1000</v>
      </c>
      <c r="H165" s="57">
        <f>SUM(H166)</f>
        <v>1000</v>
      </c>
      <c r="I165" s="23">
        <f>H165/G165</f>
        <v>1</v>
      </c>
    </row>
    <row r="166" spans="1:9" ht="12.75">
      <c r="A166" t="s">
        <v>670</v>
      </c>
      <c r="G166" s="56">
        <v>1000</v>
      </c>
      <c r="H166" s="56">
        <v>1000</v>
      </c>
      <c r="I166" s="20">
        <f>H166/G166</f>
        <v>1</v>
      </c>
    </row>
    <row r="168" spans="1:9" s="4" customFormat="1" ht="12.75">
      <c r="A168" s="4" t="s">
        <v>174</v>
      </c>
      <c r="G168" s="57"/>
      <c r="H168" s="57"/>
      <c r="I168" s="23"/>
    </row>
    <row r="169" spans="1:9" s="4" customFormat="1" ht="12.75">
      <c r="A169" s="4" t="s">
        <v>175</v>
      </c>
      <c r="G169" s="57"/>
      <c r="H169" s="57"/>
      <c r="I169" s="23"/>
    </row>
    <row r="170" spans="1:9" s="4" customFormat="1" ht="12.75">
      <c r="A170" s="4" t="s">
        <v>176</v>
      </c>
      <c r="G170" s="57"/>
      <c r="H170" s="57"/>
      <c r="I170" s="23"/>
    </row>
    <row r="171" spans="1:9" s="4" customFormat="1" ht="12.75">
      <c r="A171" s="4" t="s">
        <v>177</v>
      </c>
      <c r="G171" s="57"/>
      <c r="H171" s="57"/>
      <c r="I171" s="23"/>
    </row>
    <row r="172" spans="1:9" s="4" customFormat="1" ht="12.75">
      <c r="A172" s="4" t="s">
        <v>178</v>
      </c>
      <c r="G172" s="60">
        <f>SUM(G174)</f>
        <v>24576</v>
      </c>
      <c r="H172" s="60">
        <f>SUM(H174)</f>
        <v>20536.07</v>
      </c>
      <c r="I172" s="22">
        <f>H172/G172</f>
        <v>0.8356148274739583</v>
      </c>
    </row>
    <row r="173" spans="1:9" s="4" customFormat="1" ht="12.75">
      <c r="A173" s="4" t="s">
        <v>179</v>
      </c>
      <c r="G173" s="57"/>
      <c r="H173" s="57"/>
      <c r="I173" s="23"/>
    </row>
    <row r="174" spans="1:9" s="4" customFormat="1" ht="12.75">
      <c r="A174" s="4" t="s">
        <v>180</v>
      </c>
      <c r="G174" s="57">
        <f>SUM(G175:G178)</f>
        <v>24576</v>
      </c>
      <c r="H174" s="57">
        <f>SUM(H175:H178)</f>
        <v>20536.07</v>
      </c>
      <c r="I174" s="23">
        <f>H174/G174</f>
        <v>0.8356148274739583</v>
      </c>
    </row>
    <row r="175" spans="1:9" s="6" customFormat="1" ht="12.75">
      <c r="A175" s="6" t="s">
        <v>183</v>
      </c>
      <c r="G175" s="58">
        <v>15540</v>
      </c>
      <c r="H175" s="58">
        <v>15520.1</v>
      </c>
      <c r="I175" s="24">
        <f>H175/G175</f>
        <v>0.9987194337194337</v>
      </c>
    </row>
    <row r="176" spans="1:9" ht="12.75">
      <c r="A176" t="s">
        <v>673</v>
      </c>
      <c r="G176" s="56">
        <v>6788</v>
      </c>
      <c r="H176" s="56">
        <v>4543.35</v>
      </c>
      <c r="I176" s="20">
        <f>H176/G176</f>
        <v>0.6693208603417796</v>
      </c>
    </row>
    <row r="177" spans="1:9" s="6" customFormat="1" ht="12.75">
      <c r="A177" s="6" t="s">
        <v>181</v>
      </c>
      <c r="G177" s="58"/>
      <c r="H177" s="58"/>
      <c r="I177" s="24"/>
    </row>
    <row r="178" spans="1:9" s="6" customFormat="1" ht="12.75">
      <c r="A178" s="6" t="s">
        <v>182</v>
      </c>
      <c r="G178" s="58">
        <v>2248</v>
      </c>
      <c r="H178" s="58">
        <v>472.62</v>
      </c>
      <c r="I178" s="24">
        <f>H178/G178</f>
        <v>0.21024021352313169</v>
      </c>
    </row>
    <row r="179" spans="1:9" s="4" customFormat="1" ht="12.75">
      <c r="A179" s="4" t="s">
        <v>698</v>
      </c>
      <c r="G179" s="60">
        <f>SUM(G182)</f>
        <v>13240</v>
      </c>
      <c r="H179" s="60">
        <f>SUM(H182)</f>
        <v>12791.96</v>
      </c>
      <c r="I179" s="22">
        <f>H179/G179</f>
        <v>0.9661601208459214</v>
      </c>
    </row>
    <row r="180" spans="1:9" s="4" customFormat="1" ht="12.75">
      <c r="A180" s="4" t="s">
        <v>34</v>
      </c>
      <c r="G180" s="57"/>
      <c r="H180" s="57"/>
      <c r="I180" s="23"/>
    </row>
    <row r="181" spans="1:11" s="4" customFormat="1" ht="12.75">
      <c r="A181" s="4" t="s">
        <v>35</v>
      </c>
      <c r="G181" s="57"/>
      <c r="H181" s="57"/>
      <c r="I181" s="23"/>
      <c r="K181" s="6"/>
    </row>
    <row r="182" spans="1:9" s="4" customFormat="1" ht="12.75">
      <c r="A182" s="4" t="s">
        <v>36</v>
      </c>
      <c r="G182" s="57">
        <f>SUM(G186)</f>
        <v>13240</v>
      </c>
      <c r="H182" s="57">
        <f>SUM(H186)</f>
        <v>12791.96</v>
      </c>
      <c r="I182" s="23">
        <f>H182/G182</f>
        <v>0.9661601208459214</v>
      </c>
    </row>
    <row r="183" spans="1:9" s="6" customFormat="1" ht="12.75">
      <c r="A183" s="6" t="s">
        <v>128</v>
      </c>
      <c r="G183" s="56"/>
      <c r="H183" s="56"/>
      <c r="I183" s="20"/>
    </row>
    <row r="184" spans="1:9" s="6" customFormat="1" ht="12.75">
      <c r="A184" s="6" t="s">
        <v>129</v>
      </c>
      <c r="G184" s="56"/>
      <c r="H184" s="56"/>
      <c r="I184" s="20"/>
    </row>
    <row r="185" spans="1:9" s="6" customFormat="1" ht="12.75">
      <c r="A185" s="6" t="s">
        <v>131</v>
      </c>
      <c r="G185" s="56"/>
      <c r="H185" s="56"/>
      <c r="I185" s="20"/>
    </row>
    <row r="186" spans="1:9" s="6" customFormat="1" ht="12.75">
      <c r="A186" s="6" t="s">
        <v>130</v>
      </c>
      <c r="G186" s="56">
        <v>13240</v>
      </c>
      <c r="H186" s="56">
        <v>12791.96</v>
      </c>
      <c r="I186" s="20">
        <f aca="true" t="shared" si="8" ref="I186:I191">H186/G186</f>
        <v>0.9661601208459214</v>
      </c>
    </row>
    <row r="187" spans="1:9" s="4" customFormat="1" ht="12.75">
      <c r="A187" s="4" t="s">
        <v>115</v>
      </c>
      <c r="G187" s="60">
        <f>SUM(G188)</f>
        <v>11030</v>
      </c>
      <c r="H187" s="60">
        <f>SUM(H188)</f>
        <v>0</v>
      </c>
      <c r="I187" s="22">
        <f t="shared" si="8"/>
        <v>0</v>
      </c>
    </row>
    <row r="188" spans="1:9" s="4" customFormat="1" ht="12.75">
      <c r="A188" s="4" t="s">
        <v>116</v>
      </c>
      <c r="G188" s="57">
        <f>SUM(G189)</f>
        <v>11030</v>
      </c>
      <c r="H188" s="57">
        <f>SUM(H189)</f>
        <v>0</v>
      </c>
      <c r="I188" s="23">
        <f t="shared" si="8"/>
        <v>0</v>
      </c>
    </row>
    <row r="189" spans="1:9" s="6" customFormat="1" ht="12.75">
      <c r="A189" s="6" t="s">
        <v>117</v>
      </c>
      <c r="G189" s="58">
        <v>11030</v>
      </c>
      <c r="H189" s="58">
        <v>0</v>
      </c>
      <c r="I189" s="24">
        <f t="shared" si="8"/>
        <v>0</v>
      </c>
    </row>
    <row r="190" spans="1:9" s="4" customFormat="1" ht="12.75">
      <c r="A190" s="4" t="s">
        <v>699</v>
      </c>
      <c r="G190" s="60">
        <f>SUM(G191,G231,G250,G288,G304,G308,G247)</f>
        <v>2187627.2</v>
      </c>
      <c r="H190" s="60">
        <f>SUM(H191,H231,H250,H288,H304,H308,H247)</f>
        <v>2151956.7500000005</v>
      </c>
      <c r="I190" s="84">
        <f t="shared" si="8"/>
        <v>0.9836944567154771</v>
      </c>
    </row>
    <row r="191" spans="1:9" s="4" customFormat="1" ht="12.75">
      <c r="A191" s="4" t="s">
        <v>700</v>
      </c>
      <c r="G191" s="57">
        <f>SUM(G192:G229)</f>
        <v>1156425.6</v>
      </c>
      <c r="H191" s="57">
        <f>SUM(H192:H229)</f>
        <v>1149664.1600000004</v>
      </c>
      <c r="I191" s="68">
        <f t="shared" si="8"/>
        <v>0.9941531560698763</v>
      </c>
    </row>
    <row r="192" ht="12.75">
      <c r="A192" t="s">
        <v>502</v>
      </c>
    </row>
    <row r="193" spans="1:9" ht="12.75">
      <c r="A193" t="s">
        <v>665</v>
      </c>
      <c r="G193" s="56">
        <v>50707</v>
      </c>
      <c r="H193" s="56">
        <v>50425.74</v>
      </c>
      <c r="I193" s="20">
        <f aca="true" t="shared" si="9" ref="I193:I205">H193/G193</f>
        <v>0.9944532313092866</v>
      </c>
    </row>
    <row r="194" spans="1:9" ht="12.75">
      <c r="A194" t="s">
        <v>686</v>
      </c>
      <c r="G194" s="56">
        <v>642266</v>
      </c>
      <c r="H194" s="56">
        <v>640186.41</v>
      </c>
      <c r="I194" s="20">
        <f t="shared" si="9"/>
        <v>0.9967621047977007</v>
      </c>
    </row>
    <row r="195" spans="1:9" ht="12.75">
      <c r="A195" t="s">
        <v>667</v>
      </c>
      <c r="G195" s="56">
        <v>45931</v>
      </c>
      <c r="H195" s="56">
        <v>45920.03</v>
      </c>
      <c r="I195" s="20">
        <f t="shared" si="9"/>
        <v>0.999761163484357</v>
      </c>
    </row>
    <row r="196" spans="1:9" ht="12.75">
      <c r="A196" t="s">
        <v>668</v>
      </c>
      <c r="G196" s="56">
        <v>115414</v>
      </c>
      <c r="H196" s="56">
        <v>112214.37</v>
      </c>
      <c r="I196" s="20">
        <f t="shared" si="9"/>
        <v>0.9722769334742751</v>
      </c>
    </row>
    <row r="197" spans="1:9" ht="12.75">
      <c r="A197" t="s">
        <v>147</v>
      </c>
      <c r="G197" s="56">
        <v>1900.29</v>
      </c>
      <c r="H197" s="56">
        <v>1900.29</v>
      </c>
      <c r="I197" s="20">
        <f t="shared" si="9"/>
        <v>1</v>
      </c>
    </row>
    <row r="198" spans="1:9" ht="12.75">
      <c r="A198" t="s">
        <v>148</v>
      </c>
      <c r="G198" s="56">
        <v>633.78</v>
      </c>
      <c r="H198" s="56">
        <v>633.78</v>
      </c>
      <c r="I198" s="20">
        <f t="shared" si="9"/>
        <v>1</v>
      </c>
    </row>
    <row r="199" spans="1:9" ht="12.75">
      <c r="A199" t="s">
        <v>669</v>
      </c>
      <c r="G199" s="56">
        <v>18011</v>
      </c>
      <c r="H199" s="56">
        <v>17508.93</v>
      </c>
      <c r="I199" s="20">
        <f t="shared" si="9"/>
        <v>0.9721242573982566</v>
      </c>
    </row>
    <row r="200" spans="1:9" ht="12.75">
      <c r="A200" t="s">
        <v>149</v>
      </c>
      <c r="G200" s="56">
        <v>296.54</v>
      </c>
      <c r="H200" s="56">
        <v>296.54</v>
      </c>
      <c r="I200" s="20">
        <f t="shared" si="9"/>
        <v>1</v>
      </c>
    </row>
    <row r="201" spans="1:9" ht="12.75">
      <c r="A201" t="s">
        <v>150</v>
      </c>
      <c r="G201" s="56">
        <v>98.9</v>
      </c>
      <c r="H201" s="56">
        <v>98.9</v>
      </c>
      <c r="I201" s="20">
        <f t="shared" si="9"/>
        <v>1</v>
      </c>
    </row>
    <row r="202" spans="1:9" ht="12.75">
      <c r="A202" t="s">
        <v>237</v>
      </c>
      <c r="G202" s="56">
        <v>1756</v>
      </c>
      <c r="H202" s="56">
        <v>1756</v>
      </c>
      <c r="I202" s="20">
        <f t="shared" si="9"/>
        <v>1</v>
      </c>
    </row>
    <row r="203" spans="1:9" ht="12.75">
      <c r="A203" t="s">
        <v>151</v>
      </c>
      <c r="G203" s="56">
        <v>12569.01</v>
      </c>
      <c r="H203" s="56">
        <v>12569.01</v>
      </c>
      <c r="I203" s="20">
        <f t="shared" si="9"/>
        <v>1</v>
      </c>
    </row>
    <row r="204" spans="1:9" ht="12.75">
      <c r="A204" t="s">
        <v>152</v>
      </c>
      <c r="G204" s="56">
        <v>4191.88</v>
      </c>
      <c r="H204" s="56">
        <v>4191.88</v>
      </c>
      <c r="I204" s="20">
        <f t="shared" si="9"/>
        <v>1</v>
      </c>
    </row>
    <row r="205" spans="1:9" ht="12.75">
      <c r="A205" t="s">
        <v>670</v>
      </c>
      <c r="G205" s="56">
        <v>82553</v>
      </c>
      <c r="H205" s="56">
        <v>82550.91</v>
      </c>
      <c r="I205" s="20">
        <f t="shared" si="9"/>
        <v>0.9999746829309656</v>
      </c>
    </row>
    <row r="206" ht="12.75">
      <c r="A206" t="s">
        <v>99</v>
      </c>
    </row>
    <row r="207" spans="1:9" ht="12.75">
      <c r="A207" t="s">
        <v>728</v>
      </c>
      <c r="G207" s="56">
        <v>8500</v>
      </c>
      <c r="H207" s="56">
        <v>8486.62</v>
      </c>
      <c r="I207" s="20">
        <f>H207/G207</f>
        <v>0.9984258823529413</v>
      </c>
    </row>
    <row r="208" spans="1:9" ht="12.75">
      <c r="A208" t="s">
        <v>671</v>
      </c>
      <c r="G208" s="56">
        <v>16209</v>
      </c>
      <c r="H208" s="56">
        <v>16208.84</v>
      </c>
      <c r="I208" s="20">
        <f aca="true" t="shared" si="10" ref="I208:I218">H208/G208</f>
        <v>0.9999901289407119</v>
      </c>
    </row>
    <row r="209" spans="1:9" ht="12.75">
      <c r="A209" t="s">
        <v>672</v>
      </c>
      <c r="G209" s="56">
        <v>28855</v>
      </c>
      <c r="H209" s="56">
        <v>28831.04</v>
      </c>
      <c r="I209" s="20">
        <f t="shared" si="10"/>
        <v>0.9991696413099983</v>
      </c>
    </row>
    <row r="210" spans="1:9" ht="12.75">
      <c r="A210" t="s">
        <v>520</v>
      </c>
      <c r="G210" s="56">
        <v>667</v>
      </c>
      <c r="H210" s="56">
        <v>666</v>
      </c>
      <c r="I210" s="20">
        <f t="shared" si="10"/>
        <v>0.9985007496251874</v>
      </c>
    </row>
    <row r="211" spans="1:9" ht="12.75">
      <c r="A211" t="s">
        <v>673</v>
      </c>
      <c r="G211" s="56">
        <v>13417</v>
      </c>
      <c r="H211" s="56">
        <v>13415.17</v>
      </c>
      <c r="I211" s="20">
        <f t="shared" si="10"/>
        <v>0.999863605873146</v>
      </c>
    </row>
    <row r="212" spans="1:9" ht="12.75">
      <c r="A212" t="s">
        <v>153</v>
      </c>
      <c r="G212" s="56">
        <v>6664.51</v>
      </c>
      <c r="H212" s="56">
        <v>6664.51</v>
      </c>
      <c r="I212" s="20">
        <f t="shared" si="10"/>
        <v>1</v>
      </c>
    </row>
    <row r="213" spans="1:9" ht="12.75">
      <c r="A213" t="s">
        <v>154</v>
      </c>
      <c r="G213" s="56">
        <v>2222.69</v>
      </c>
      <c r="H213" s="56">
        <v>2222.69</v>
      </c>
      <c r="I213" s="20">
        <f t="shared" si="10"/>
        <v>1</v>
      </c>
    </row>
    <row r="214" spans="1:9" ht="12.75">
      <c r="A214" t="s">
        <v>240</v>
      </c>
      <c r="G214" s="56">
        <v>134</v>
      </c>
      <c r="H214" s="56">
        <v>126.76</v>
      </c>
      <c r="I214" s="20">
        <f t="shared" si="10"/>
        <v>0.9459701492537314</v>
      </c>
    </row>
    <row r="215" ht="12.75">
      <c r="A215" t="s">
        <v>212</v>
      </c>
    </row>
    <row r="216" spans="1:9" ht="12.75">
      <c r="A216" t="s">
        <v>213</v>
      </c>
      <c r="G216" s="56">
        <v>2135</v>
      </c>
      <c r="H216" s="56">
        <v>2064.56</v>
      </c>
      <c r="I216" s="20">
        <f>H216/G216</f>
        <v>0.9670070257611241</v>
      </c>
    </row>
    <row r="217" spans="1:9" ht="12.75">
      <c r="A217" t="s">
        <v>674</v>
      </c>
      <c r="G217" s="56">
        <v>2124</v>
      </c>
      <c r="H217" s="56">
        <v>1995.37</v>
      </c>
      <c r="I217" s="20">
        <f t="shared" si="10"/>
        <v>0.939439736346516</v>
      </c>
    </row>
    <row r="218" spans="1:9" ht="12.75">
      <c r="A218" t="s">
        <v>675</v>
      </c>
      <c r="G218" s="56">
        <v>2500</v>
      </c>
      <c r="H218" s="56">
        <v>2497.94</v>
      </c>
      <c r="I218" s="20">
        <f t="shared" si="10"/>
        <v>0.9991760000000001</v>
      </c>
    </row>
    <row r="219" ht="12.75">
      <c r="A219" t="s">
        <v>676</v>
      </c>
    </row>
    <row r="220" spans="1:9" ht="12.75">
      <c r="A220" t="s">
        <v>677</v>
      </c>
      <c r="G220" s="56">
        <v>35841</v>
      </c>
      <c r="H220" s="56">
        <v>35841</v>
      </c>
      <c r="I220" s="38">
        <f>H220/G220</f>
        <v>1</v>
      </c>
    </row>
    <row r="221" spans="1:9" ht="12.75">
      <c r="A221" t="s">
        <v>214</v>
      </c>
      <c r="I221" s="38"/>
    </row>
    <row r="222" spans="1:9" ht="12.75">
      <c r="A222" t="s">
        <v>229</v>
      </c>
      <c r="G222" s="56">
        <v>300</v>
      </c>
      <c r="H222" s="56">
        <v>297</v>
      </c>
      <c r="I222" s="38">
        <f>H222/G222</f>
        <v>0.99</v>
      </c>
    </row>
    <row r="223" ht="12.75">
      <c r="I223" s="38"/>
    </row>
    <row r="224" spans="1:9" ht="12.75">
      <c r="A224" t="s">
        <v>230</v>
      </c>
      <c r="I224" s="38"/>
    </row>
    <row r="225" spans="1:9" ht="12.75">
      <c r="A225" t="s">
        <v>231</v>
      </c>
      <c r="G225" s="56">
        <v>994</v>
      </c>
      <c r="H225" s="56">
        <v>993.31</v>
      </c>
      <c r="I225" s="38">
        <f>H225/G225</f>
        <v>0.9993058350100603</v>
      </c>
    </row>
    <row r="226" spans="1:9" ht="12.75">
      <c r="A226" t="s">
        <v>155</v>
      </c>
      <c r="I226" s="38"/>
    </row>
    <row r="227" spans="1:9" ht="12.75">
      <c r="A227" t="s">
        <v>156</v>
      </c>
      <c r="G227" s="56">
        <v>2082</v>
      </c>
      <c r="H227" s="56">
        <v>2080.32</v>
      </c>
      <c r="I227" s="38">
        <f>H227/G227</f>
        <v>0.9991930835734871</v>
      </c>
    </row>
    <row r="228" spans="1:9" ht="12.75">
      <c r="A228" t="s">
        <v>716</v>
      </c>
      <c r="I228" s="38"/>
    </row>
    <row r="229" spans="1:9" ht="12.75">
      <c r="A229" t="s">
        <v>717</v>
      </c>
      <c r="G229" s="56">
        <v>57452</v>
      </c>
      <c r="H229" s="56">
        <v>57020.24</v>
      </c>
      <c r="I229" s="38">
        <f>H229/G229</f>
        <v>0.9924848569240409</v>
      </c>
    </row>
    <row r="230" spans="1:9" s="4" customFormat="1" ht="12.75">
      <c r="A230" s="4" t="s">
        <v>243</v>
      </c>
      <c r="G230" s="57"/>
      <c r="H230" s="57"/>
      <c r="I230" s="23"/>
    </row>
    <row r="231" spans="1:9" s="4" customFormat="1" ht="12.75">
      <c r="A231" s="4" t="s">
        <v>244</v>
      </c>
      <c r="G231" s="57">
        <f>SUM(G233:G246)</f>
        <v>115377</v>
      </c>
      <c r="H231" s="57">
        <f>SUM(H233:H246)</f>
        <v>104103.89000000001</v>
      </c>
      <c r="I231" s="23">
        <f>H231/G231</f>
        <v>0.9022932646888029</v>
      </c>
    </row>
    <row r="232" ht="12.75">
      <c r="A232" t="s">
        <v>502</v>
      </c>
    </row>
    <row r="233" spans="1:9" ht="12.75">
      <c r="A233" t="s">
        <v>665</v>
      </c>
      <c r="G233" s="56">
        <v>7766</v>
      </c>
      <c r="H233" s="56">
        <v>6051.56</v>
      </c>
      <c r="I233" s="20">
        <f aca="true" t="shared" si="11" ref="I233:I244">H233/G233</f>
        <v>0.7792377028071079</v>
      </c>
    </row>
    <row r="234" spans="1:9" ht="12" customHeight="1">
      <c r="A234" t="s">
        <v>686</v>
      </c>
      <c r="G234" s="56">
        <v>67353</v>
      </c>
      <c r="H234" s="56">
        <v>60180.81</v>
      </c>
      <c r="I234" s="20">
        <f t="shared" si="11"/>
        <v>0.8935134292459133</v>
      </c>
    </row>
    <row r="235" spans="1:9" ht="12.75">
      <c r="A235" t="s">
        <v>667</v>
      </c>
      <c r="G235" s="56">
        <v>5355</v>
      </c>
      <c r="H235" s="56">
        <v>5355</v>
      </c>
      <c r="I235" s="20">
        <f t="shared" si="11"/>
        <v>1</v>
      </c>
    </row>
    <row r="236" spans="1:9" ht="12.75">
      <c r="A236" t="s">
        <v>690</v>
      </c>
      <c r="G236" s="56">
        <v>13182</v>
      </c>
      <c r="H236" s="56">
        <v>11201.49</v>
      </c>
      <c r="I236" s="20">
        <f t="shared" si="11"/>
        <v>0.8497564861174328</v>
      </c>
    </row>
    <row r="237" spans="1:9" ht="12.75">
      <c r="A237" t="s">
        <v>669</v>
      </c>
      <c r="G237" s="56">
        <v>2057</v>
      </c>
      <c r="H237" s="56">
        <v>1748</v>
      </c>
      <c r="I237" s="20">
        <f t="shared" si="11"/>
        <v>0.8497812348079727</v>
      </c>
    </row>
    <row r="238" spans="1:9" ht="12.75">
      <c r="A238" t="s">
        <v>670</v>
      </c>
      <c r="G238" s="56">
        <v>11022</v>
      </c>
      <c r="H238" s="56">
        <v>11020.43</v>
      </c>
      <c r="I238" s="20">
        <f t="shared" si="11"/>
        <v>0.9998575576120486</v>
      </c>
    </row>
    <row r="239" ht="12.75">
      <c r="A239" t="s">
        <v>99</v>
      </c>
    </row>
    <row r="240" spans="1:9" ht="12.75">
      <c r="A240" t="s">
        <v>728</v>
      </c>
      <c r="G240" s="56">
        <v>800</v>
      </c>
      <c r="H240" s="56">
        <v>774.6</v>
      </c>
      <c r="I240" s="20">
        <f>H240/G240</f>
        <v>0.96825</v>
      </c>
    </row>
    <row r="241" spans="1:9" ht="12.75">
      <c r="A241" t="s">
        <v>671</v>
      </c>
      <c r="G241" s="56">
        <v>2622</v>
      </c>
      <c r="H241" s="56">
        <v>2622</v>
      </c>
      <c r="I241" s="20">
        <f>H241/G241</f>
        <v>1</v>
      </c>
    </row>
    <row r="242" spans="1:9" ht="12.75">
      <c r="A242" t="s">
        <v>672</v>
      </c>
      <c r="G242" s="56">
        <v>240</v>
      </c>
      <c r="H242" s="56">
        <v>240</v>
      </c>
      <c r="I242" s="20">
        <f>H242/G242</f>
        <v>1</v>
      </c>
    </row>
    <row r="243" spans="1:9" ht="12.75">
      <c r="A243" t="s">
        <v>520</v>
      </c>
      <c r="G243" s="56">
        <v>41</v>
      </c>
      <c r="H243" s="56">
        <v>0</v>
      </c>
      <c r="I243" s="20">
        <f>H243/G243</f>
        <v>0</v>
      </c>
    </row>
    <row r="244" spans="1:9" ht="12.75">
      <c r="A244" t="s">
        <v>674</v>
      </c>
      <c r="G244" s="56">
        <v>29</v>
      </c>
      <c r="H244" s="56">
        <v>0</v>
      </c>
      <c r="I244" s="20">
        <f t="shared" si="11"/>
        <v>0</v>
      </c>
    </row>
    <row r="245" ht="12.75">
      <c r="A245" t="s">
        <v>676</v>
      </c>
    </row>
    <row r="246" spans="1:9" ht="12.75">
      <c r="A246" t="s">
        <v>677</v>
      </c>
      <c r="G246" s="56">
        <v>4910</v>
      </c>
      <c r="H246" s="56">
        <v>4910</v>
      </c>
      <c r="I246" s="20">
        <f>H246/G246</f>
        <v>1</v>
      </c>
    </row>
    <row r="247" spans="1:9" s="50" customFormat="1" ht="12.75">
      <c r="A247" s="50" t="s">
        <v>215</v>
      </c>
      <c r="G247" s="59">
        <f>SUM(G249)</f>
        <v>10998</v>
      </c>
      <c r="H247" s="59">
        <f>SUM(H249)</f>
        <v>10997.25</v>
      </c>
      <c r="I247" s="68">
        <f>H247/G247</f>
        <v>0.9999318057828697</v>
      </c>
    </row>
    <row r="248" ht="12.75">
      <c r="A248" t="s">
        <v>216</v>
      </c>
    </row>
    <row r="249" spans="1:9" ht="12.75">
      <c r="A249" t="s">
        <v>217</v>
      </c>
      <c r="G249" s="56">
        <v>10998</v>
      </c>
      <c r="H249" s="56">
        <v>10997.25</v>
      </c>
      <c r="I249" s="20">
        <f>H249/G249</f>
        <v>0.9999318057828697</v>
      </c>
    </row>
    <row r="250" spans="1:9" s="4" customFormat="1" ht="12.75">
      <c r="A250" s="4" t="s">
        <v>701</v>
      </c>
      <c r="G250" s="57">
        <f>SUM(G251:G287)</f>
        <v>736139.6000000001</v>
      </c>
      <c r="H250" s="57">
        <f>SUM(H251:H287)</f>
        <v>729287.9800000001</v>
      </c>
      <c r="I250" s="23">
        <f>H250/G250</f>
        <v>0.9906924990857713</v>
      </c>
    </row>
    <row r="251" ht="12.75">
      <c r="A251" t="s">
        <v>486</v>
      </c>
    </row>
    <row r="252" spans="1:9" ht="12.75">
      <c r="A252" t="s">
        <v>665</v>
      </c>
      <c r="G252" s="56">
        <v>30146</v>
      </c>
      <c r="H252" s="56">
        <v>29811.88</v>
      </c>
      <c r="I252" s="20">
        <f aca="true" t="shared" si="12" ref="I252:I264">H252/G252</f>
        <v>0.9889166058515226</v>
      </c>
    </row>
    <row r="253" spans="1:9" ht="12.75">
      <c r="A253" t="s">
        <v>686</v>
      </c>
      <c r="G253" s="56">
        <v>413363</v>
      </c>
      <c r="H253" s="56">
        <v>409692.31</v>
      </c>
      <c r="I253" s="20">
        <f t="shared" si="12"/>
        <v>0.9911199357465472</v>
      </c>
    </row>
    <row r="254" spans="1:9" ht="12.75">
      <c r="A254" t="s">
        <v>667</v>
      </c>
      <c r="G254" s="56">
        <v>30100</v>
      </c>
      <c r="H254" s="56">
        <v>30096.57</v>
      </c>
      <c r="I254" s="20">
        <f t="shared" si="12"/>
        <v>0.9998860465116279</v>
      </c>
    </row>
    <row r="255" spans="1:9" ht="12.75">
      <c r="A255" t="s">
        <v>690</v>
      </c>
      <c r="G255" s="56">
        <v>71426</v>
      </c>
      <c r="H255" s="56">
        <v>69462.1</v>
      </c>
      <c r="I255" s="20">
        <f t="shared" si="12"/>
        <v>0.9725044101587658</v>
      </c>
    </row>
    <row r="256" spans="1:9" ht="12.75">
      <c r="A256" t="s">
        <v>147</v>
      </c>
      <c r="G256" s="56">
        <v>278.91</v>
      </c>
      <c r="H256" s="56">
        <v>278.91</v>
      </c>
      <c r="I256" s="20">
        <f t="shared" si="12"/>
        <v>1</v>
      </c>
    </row>
    <row r="257" spans="1:9" ht="12.75">
      <c r="A257" t="s">
        <v>148</v>
      </c>
      <c r="G257" s="56">
        <v>93.02</v>
      </c>
      <c r="H257" s="56">
        <v>93.02</v>
      </c>
      <c r="I257" s="20">
        <f t="shared" si="12"/>
        <v>1</v>
      </c>
    </row>
    <row r="258" spans="1:9" ht="12.75">
      <c r="A258" t="s">
        <v>669</v>
      </c>
      <c r="G258" s="56">
        <v>11080</v>
      </c>
      <c r="H258" s="56">
        <v>11079.56</v>
      </c>
      <c r="I258" s="20">
        <f t="shared" si="12"/>
        <v>0.9999602888086642</v>
      </c>
    </row>
    <row r="259" spans="1:9" ht="12.75">
      <c r="A259" t="s">
        <v>149</v>
      </c>
      <c r="G259" s="56">
        <v>44.91</v>
      </c>
      <c r="H259" s="56">
        <v>44.91</v>
      </c>
      <c r="I259" s="20">
        <f t="shared" si="12"/>
        <v>1</v>
      </c>
    </row>
    <row r="260" spans="1:9" ht="12.75">
      <c r="A260" t="s">
        <v>150</v>
      </c>
      <c r="G260" s="56">
        <v>14.97</v>
      </c>
      <c r="H260" s="56">
        <v>14.97</v>
      </c>
      <c r="I260" s="20">
        <f t="shared" si="12"/>
        <v>1</v>
      </c>
    </row>
    <row r="261" spans="1:9" ht="12.75">
      <c r="A261" t="s">
        <v>237</v>
      </c>
      <c r="G261" s="56">
        <v>2500</v>
      </c>
      <c r="H261" s="56">
        <v>2500</v>
      </c>
      <c r="I261" s="20">
        <f t="shared" si="12"/>
        <v>1</v>
      </c>
    </row>
    <row r="262" spans="1:9" ht="12.75">
      <c r="A262" t="s">
        <v>151</v>
      </c>
      <c r="G262" s="56">
        <v>3821.63</v>
      </c>
      <c r="H262" s="56">
        <v>3821.63</v>
      </c>
      <c r="I262" s="20">
        <f t="shared" si="12"/>
        <v>1</v>
      </c>
    </row>
    <row r="263" spans="1:9" ht="12.75">
      <c r="A263" t="s">
        <v>152</v>
      </c>
      <c r="G263" s="56">
        <v>1274.56</v>
      </c>
      <c r="H263" s="56">
        <v>1274.56</v>
      </c>
      <c r="I263" s="20">
        <f t="shared" si="12"/>
        <v>1</v>
      </c>
    </row>
    <row r="264" spans="1:9" ht="12.75">
      <c r="A264" t="s">
        <v>670</v>
      </c>
      <c r="G264" s="56">
        <v>54257</v>
      </c>
      <c r="H264" s="56">
        <v>54251.05</v>
      </c>
      <c r="I264" s="20">
        <f t="shared" si="12"/>
        <v>0.9998903367307445</v>
      </c>
    </row>
    <row r="265" ht="12.75">
      <c r="A265" t="s">
        <v>99</v>
      </c>
    </row>
    <row r="266" spans="1:9" ht="12.75">
      <c r="A266" t="s">
        <v>728</v>
      </c>
      <c r="G266" s="56">
        <v>3977</v>
      </c>
      <c r="H266" s="56">
        <v>3972.88</v>
      </c>
      <c r="I266" s="20">
        <f aca="true" t="shared" si="13" ref="I266:I277">H266/G266</f>
        <v>0.9989640432486799</v>
      </c>
    </row>
    <row r="267" spans="1:9" ht="12.75">
      <c r="A267" t="s">
        <v>671</v>
      </c>
      <c r="G267" s="56">
        <v>9586</v>
      </c>
      <c r="H267" s="56">
        <v>9533.94</v>
      </c>
      <c r="I267" s="20">
        <f t="shared" si="13"/>
        <v>0.9945691633632381</v>
      </c>
    </row>
    <row r="268" spans="1:9" ht="12.75">
      <c r="A268" t="s">
        <v>672</v>
      </c>
      <c r="G268" s="56">
        <v>28874</v>
      </c>
      <c r="H268" s="56">
        <v>28269.45</v>
      </c>
      <c r="I268" s="20">
        <f t="shared" si="13"/>
        <v>0.9790624783542288</v>
      </c>
    </row>
    <row r="269" spans="1:9" ht="12.75">
      <c r="A269" t="s">
        <v>520</v>
      </c>
      <c r="G269" s="56">
        <v>614</v>
      </c>
      <c r="H269" s="56">
        <v>609</v>
      </c>
      <c r="I269" s="20">
        <f t="shared" si="13"/>
        <v>0.99185667752443</v>
      </c>
    </row>
    <row r="270" spans="1:9" ht="12.75">
      <c r="A270" t="s">
        <v>702</v>
      </c>
      <c r="G270" s="56">
        <v>8123</v>
      </c>
      <c r="H270" s="56">
        <v>8119.58</v>
      </c>
      <c r="I270" s="20">
        <f t="shared" si="13"/>
        <v>0.9995789732857319</v>
      </c>
    </row>
    <row r="271" spans="1:9" ht="12.75">
      <c r="A271" t="s">
        <v>153</v>
      </c>
      <c r="G271" s="56">
        <v>8024.41</v>
      </c>
      <c r="H271" s="56">
        <v>8024.41</v>
      </c>
      <c r="I271" s="20">
        <f t="shared" si="13"/>
        <v>1</v>
      </c>
    </row>
    <row r="272" spans="1:9" ht="12.75">
      <c r="A272" t="s">
        <v>154</v>
      </c>
      <c r="G272" s="56">
        <v>2676.19</v>
      </c>
      <c r="H272" s="56">
        <v>2676.19</v>
      </c>
      <c r="I272" s="20">
        <f t="shared" si="13"/>
        <v>1</v>
      </c>
    </row>
    <row r="273" spans="1:9" ht="12.75">
      <c r="A273" t="s">
        <v>240</v>
      </c>
      <c r="G273" s="56">
        <v>14</v>
      </c>
      <c r="H273" s="56">
        <v>6.62</v>
      </c>
      <c r="I273" s="20">
        <f t="shared" si="13"/>
        <v>0.47285714285714286</v>
      </c>
    </row>
    <row r="274" ht="12.75">
      <c r="A274" t="s">
        <v>212</v>
      </c>
    </row>
    <row r="275" spans="1:9" ht="12.75">
      <c r="A275" t="s">
        <v>213</v>
      </c>
      <c r="G275" s="56">
        <v>1598</v>
      </c>
      <c r="H275" s="56">
        <v>1512.1</v>
      </c>
      <c r="I275" s="20">
        <f>H275/G275</f>
        <v>0.9462453066332915</v>
      </c>
    </row>
    <row r="276" spans="1:9" ht="12.75">
      <c r="A276" t="s">
        <v>674</v>
      </c>
      <c r="G276" s="56">
        <v>1426</v>
      </c>
      <c r="H276" s="56">
        <v>1338</v>
      </c>
      <c r="I276" s="20">
        <f t="shared" si="13"/>
        <v>0.938288920056101</v>
      </c>
    </row>
    <row r="277" spans="1:9" ht="12.75">
      <c r="A277" t="s">
        <v>675</v>
      </c>
      <c r="G277" s="56">
        <v>1510</v>
      </c>
      <c r="H277" s="56">
        <v>1508.29</v>
      </c>
      <c r="I277" s="20">
        <f t="shared" si="13"/>
        <v>0.9988675496688741</v>
      </c>
    </row>
    <row r="278" ht="12.75">
      <c r="A278" t="s">
        <v>703</v>
      </c>
    </row>
    <row r="279" spans="1:9" ht="12.75">
      <c r="A279" t="s">
        <v>677</v>
      </c>
      <c r="G279" s="56">
        <v>23298</v>
      </c>
      <c r="H279" s="56">
        <v>23298</v>
      </c>
      <c r="I279" s="20">
        <f aca="true" t="shared" si="14" ref="I279:I300">H279/G279</f>
        <v>1</v>
      </c>
    </row>
    <row r="280" ht="12.75">
      <c r="A280" t="s">
        <v>214</v>
      </c>
    </row>
    <row r="281" spans="1:9" ht="12.75">
      <c r="A281" t="s">
        <v>229</v>
      </c>
      <c r="G281" s="56">
        <v>200</v>
      </c>
      <c r="H281" s="56">
        <v>197</v>
      </c>
      <c r="I281" s="20">
        <f>H281/G281</f>
        <v>0.985</v>
      </c>
    </row>
    <row r="282" ht="12.75">
      <c r="A282" t="s">
        <v>145</v>
      </c>
    </row>
    <row r="283" spans="1:9" ht="12.75">
      <c r="A283" t="s">
        <v>268</v>
      </c>
      <c r="G283" s="56">
        <v>760</v>
      </c>
      <c r="H283" s="56">
        <v>742.05</v>
      </c>
      <c r="I283" s="20">
        <f>H283/G283</f>
        <v>0.9763815789473683</v>
      </c>
    </row>
    <row r="284" ht="12.75">
      <c r="A284" t="s">
        <v>146</v>
      </c>
    </row>
    <row r="285" spans="1:9" ht="12.75">
      <c r="A285" t="s">
        <v>270</v>
      </c>
      <c r="G285" s="56">
        <v>2659</v>
      </c>
      <c r="H285" s="56">
        <v>2659</v>
      </c>
      <c r="I285" s="20">
        <f>H285/G285</f>
        <v>1</v>
      </c>
    </row>
    <row r="286" spans="1:9" ht="12.75">
      <c r="A286" t="s">
        <v>716</v>
      </c>
      <c r="I286" s="38"/>
    </row>
    <row r="287" spans="1:9" ht="12.75">
      <c r="A287" t="s">
        <v>717</v>
      </c>
      <c r="G287" s="56">
        <v>24400</v>
      </c>
      <c r="H287" s="56">
        <v>24400</v>
      </c>
      <c r="I287" s="38">
        <f>H287/G287</f>
        <v>1</v>
      </c>
    </row>
    <row r="288" spans="1:9" s="4" customFormat="1" ht="12.75">
      <c r="A288" s="4" t="s">
        <v>704</v>
      </c>
      <c r="G288" s="57">
        <f>SUM(G290:G302)</f>
        <v>134780</v>
      </c>
      <c r="H288" s="57">
        <f>SUM(H290:H302)</f>
        <v>124483.83</v>
      </c>
      <c r="I288" s="23">
        <f t="shared" si="14"/>
        <v>0.9236075827274076</v>
      </c>
    </row>
    <row r="289" spans="1:9" s="4" customFormat="1" ht="12.75">
      <c r="A289" t="s">
        <v>502</v>
      </c>
      <c r="B289"/>
      <c r="C289"/>
      <c r="D289"/>
      <c r="E289"/>
      <c r="F289"/>
      <c r="G289" s="57"/>
      <c r="H289" s="57"/>
      <c r="I289" s="23"/>
    </row>
    <row r="290" spans="1:9" ht="12.75">
      <c r="A290" t="s">
        <v>665</v>
      </c>
      <c r="G290" s="56">
        <v>1500</v>
      </c>
      <c r="H290" s="56">
        <v>870.08</v>
      </c>
      <c r="I290" s="20">
        <f t="shared" si="14"/>
        <v>0.5800533333333333</v>
      </c>
    </row>
    <row r="291" spans="1:9" ht="12.75">
      <c r="A291" t="s">
        <v>666</v>
      </c>
      <c r="G291" s="56">
        <v>39729</v>
      </c>
      <c r="H291" s="56">
        <v>39720</v>
      </c>
      <c r="I291" s="20">
        <f t="shared" si="14"/>
        <v>0.9997734652269124</v>
      </c>
    </row>
    <row r="292" spans="1:9" ht="12.75">
      <c r="A292" t="s">
        <v>667</v>
      </c>
      <c r="G292" s="56">
        <v>3031</v>
      </c>
      <c r="H292" s="56">
        <v>3030.17</v>
      </c>
      <c r="I292" s="20">
        <f t="shared" si="14"/>
        <v>0.999726162982514</v>
      </c>
    </row>
    <row r="293" spans="1:9" ht="12.75">
      <c r="A293" t="s">
        <v>668</v>
      </c>
      <c r="G293" s="56">
        <v>7084</v>
      </c>
      <c r="H293" s="56">
        <v>7064.85</v>
      </c>
      <c r="I293" s="20">
        <f t="shared" si="14"/>
        <v>0.9972967250141164</v>
      </c>
    </row>
    <row r="294" spans="1:9" ht="12.75">
      <c r="A294" t="s">
        <v>669</v>
      </c>
      <c r="G294" s="56">
        <v>1116</v>
      </c>
      <c r="H294" s="56">
        <v>1098.87</v>
      </c>
      <c r="I294" s="20">
        <f t="shared" si="14"/>
        <v>0.9846505376344085</v>
      </c>
    </row>
    <row r="295" spans="1:9" ht="12.75">
      <c r="A295" t="s">
        <v>237</v>
      </c>
      <c r="G295" s="56">
        <v>10353</v>
      </c>
      <c r="H295" s="56">
        <v>9581.25</v>
      </c>
      <c r="I295" s="20">
        <f t="shared" si="14"/>
        <v>0.9254563894523327</v>
      </c>
    </row>
    <row r="296" spans="1:9" ht="12.75">
      <c r="A296" t="s">
        <v>670</v>
      </c>
      <c r="G296" s="56">
        <v>62610</v>
      </c>
      <c r="H296" s="56">
        <v>59018.03</v>
      </c>
      <c r="I296" s="20">
        <f t="shared" si="14"/>
        <v>0.942629452164191</v>
      </c>
    </row>
    <row r="297" spans="1:9" ht="12.75">
      <c r="A297" t="s">
        <v>672</v>
      </c>
      <c r="G297" s="56">
        <v>2000</v>
      </c>
      <c r="H297" s="56">
        <v>859.96</v>
      </c>
      <c r="I297" s="20">
        <f t="shared" si="14"/>
        <v>0.42998000000000003</v>
      </c>
    </row>
    <row r="298" spans="1:9" ht="12.75">
      <c r="A298" t="s">
        <v>673</v>
      </c>
      <c r="G298" s="56">
        <v>2450</v>
      </c>
      <c r="H298" s="56">
        <v>828.8</v>
      </c>
      <c r="I298" s="20">
        <f t="shared" si="14"/>
        <v>0.33828571428571425</v>
      </c>
    </row>
    <row r="299" spans="1:9" ht="12.75">
      <c r="A299" t="s">
        <v>674</v>
      </c>
      <c r="G299" s="56">
        <v>400</v>
      </c>
      <c r="H299" s="56">
        <v>140.42</v>
      </c>
      <c r="I299" s="20">
        <f t="shared" si="14"/>
        <v>0.35105</v>
      </c>
    </row>
    <row r="300" spans="1:9" ht="12.75">
      <c r="A300" t="s">
        <v>675</v>
      </c>
      <c r="G300" s="56">
        <v>3600</v>
      </c>
      <c r="H300" s="56">
        <v>1364.4</v>
      </c>
      <c r="I300" s="20">
        <f t="shared" si="14"/>
        <v>0.379</v>
      </c>
    </row>
    <row r="301" ht="12.75">
      <c r="A301" t="s">
        <v>676</v>
      </c>
    </row>
    <row r="302" spans="1:9" ht="12.75">
      <c r="A302" t="s">
        <v>677</v>
      </c>
      <c r="G302" s="56">
        <v>907</v>
      </c>
      <c r="H302" s="56">
        <v>907</v>
      </c>
      <c r="I302" s="20">
        <f>H302/G302</f>
        <v>1</v>
      </c>
    </row>
    <row r="303" spans="1:9" ht="12.75">
      <c r="A303" s="4" t="s">
        <v>132</v>
      </c>
      <c r="B303" s="4"/>
      <c r="C303" s="4"/>
      <c r="D303" s="4"/>
      <c r="E303" s="4"/>
      <c r="F303" s="4"/>
      <c r="G303" s="57"/>
      <c r="H303" s="57"/>
      <c r="I303" s="23"/>
    </row>
    <row r="304" spans="1:9" ht="12.75">
      <c r="A304" s="115" t="s">
        <v>54</v>
      </c>
      <c r="B304" s="115"/>
      <c r="C304" s="115"/>
      <c r="D304" s="115"/>
      <c r="E304" s="115"/>
      <c r="F304" s="4"/>
      <c r="G304" s="57">
        <f>SUM(G305:G307)</f>
        <v>9473</v>
      </c>
      <c r="H304" s="57">
        <f>SUM(H305:H307)</f>
        <v>8997.9</v>
      </c>
      <c r="I304" s="23">
        <f aca="true" t="shared" si="15" ref="I304:I309">H304/G304</f>
        <v>0.9498469333896337</v>
      </c>
    </row>
    <row r="305" spans="1:9" ht="12.75">
      <c r="A305" t="s">
        <v>670</v>
      </c>
      <c r="G305" s="56">
        <v>534</v>
      </c>
      <c r="H305" s="56">
        <v>530.44</v>
      </c>
      <c r="I305" s="20">
        <f t="shared" si="15"/>
        <v>0.9933333333333334</v>
      </c>
    </row>
    <row r="306" spans="1:9" ht="12.75">
      <c r="A306" t="s">
        <v>673</v>
      </c>
      <c r="G306" s="56">
        <v>4646</v>
      </c>
      <c r="H306" s="56">
        <v>4605.15</v>
      </c>
      <c r="I306" s="20">
        <f t="shared" si="15"/>
        <v>0.9912074903142487</v>
      </c>
    </row>
    <row r="307" spans="1:9" ht="12.75">
      <c r="A307" t="s">
        <v>674</v>
      </c>
      <c r="G307" s="56">
        <v>4293</v>
      </c>
      <c r="H307" s="56">
        <v>3862.31</v>
      </c>
      <c r="I307" s="20">
        <f t="shared" si="15"/>
        <v>0.8996762170976007</v>
      </c>
    </row>
    <row r="308" spans="1:9" s="4" customFormat="1" ht="12.75">
      <c r="A308" s="4" t="s">
        <v>705</v>
      </c>
      <c r="G308" s="57">
        <f>SUM(G309:G311)</f>
        <v>24434</v>
      </c>
      <c r="H308" s="57">
        <f>SUM(H309:H311)</f>
        <v>24421.739999999998</v>
      </c>
      <c r="I308" s="23">
        <f t="shared" si="15"/>
        <v>0.9994982401571579</v>
      </c>
    </row>
    <row r="309" spans="1:9" s="6" customFormat="1" ht="12.75">
      <c r="A309" s="6" t="s">
        <v>673</v>
      </c>
      <c r="G309" s="58">
        <v>10188</v>
      </c>
      <c r="H309" s="58">
        <v>10175.74</v>
      </c>
      <c r="I309" s="24">
        <f t="shared" si="15"/>
        <v>0.9987966234786022</v>
      </c>
    </row>
    <row r="310" ht="12.75">
      <c r="A310" t="s">
        <v>676</v>
      </c>
    </row>
    <row r="311" spans="1:9" ht="13.5" customHeight="1">
      <c r="A311" t="s">
        <v>677</v>
      </c>
      <c r="G311" s="56">
        <v>14246</v>
      </c>
      <c r="H311" s="56">
        <v>14246</v>
      </c>
      <c r="I311" s="20">
        <f aca="true" t="shared" si="16" ref="I311:I316">H311/G311</f>
        <v>1</v>
      </c>
    </row>
    <row r="312" spans="1:9" s="4" customFormat="1" ht="12.75">
      <c r="A312" s="4" t="s">
        <v>706</v>
      </c>
      <c r="G312" s="60">
        <f>SUM(G313,G317)</f>
        <v>270290</v>
      </c>
      <c r="H312" s="60">
        <f>SUM(H313,H317)</f>
        <v>258701.02</v>
      </c>
      <c r="I312" s="22">
        <f t="shared" si="16"/>
        <v>0.9571239039550112</v>
      </c>
    </row>
    <row r="313" spans="1:9" s="4" customFormat="1" ht="12.75">
      <c r="A313" s="4" t="s">
        <v>271</v>
      </c>
      <c r="G313" s="57">
        <f>SUM(G314:G316)</f>
        <v>4225</v>
      </c>
      <c r="H313" s="57">
        <f>SUM(H314:H316)</f>
        <v>3925</v>
      </c>
      <c r="I313" s="23">
        <f t="shared" si="16"/>
        <v>0.9289940828402367</v>
      </c>
    </row>
    <row r="314" spans="1:9" s="67" customFormat="1" ht="12.75">
      <c r="A314" s="62" t="s">
        <v>237</v>
      </c>
      <c r="B314" s="62"/>
      <c r="C314" s="62"/>
      <c r="D314" s="62"/>
      <c r="E314" s="62"/>
      <c r="F314" s="62"/>
      <c r="G314" s="58">
        <v>2625</v>
      </c>
      <c r="H314" s="58">
        <v>2625</v>
      </c>
      <c r="I314" s="24">
        <f t="shared" si="16"/>
        <v>1</v>
      </c>
    </row>
    <row r="315" spans="1:9" ht="12.75">
      <c r="A315" t="s">
        <v>670</v>
      </c>
      <c r="G315" s="56">
        <v>300</v>
      </c>
      <c r="H315" s="56">
        <v>0</v>
      </c>
      <c r="I315" s="20">
        <f t="shared" si="16"/>
        <v>0</v>
      </c>
    </row>
    <row r="316" spans="1:9" ht="12.75">
      <c r="A316" t="s">
        <v>673</v>
      </c>
      <c r="G316" s="56">
        <v>1300</v>
      </c>
      <c r="H316" s="56">
        <v>1300</v>
      </c>
      <c r="I316" s="20">
        <f t="shared" si="16"/>
        <v>1</v>
      </c>
    </row>
    <row r="317" spans="1:9" s="4" customFormat="1" ht="12.75">
      <c r="A317" s="4" t="s">
        <v>707</v>
      </c>
      <c r="G317" s="57">
        <f>SUM(G318:G329)</f>
        <v>266065</v>
      </c>
      <c r="H317" s="57">
        <f>SUM(H318:H329)</f>
        <v>254776.02</v>
      </c>
      <c r="I317" s="23">
        <f aca="true" t="shared" si="17" ref="I317:I325">H317/G317</f>
        <v>0.9575705936519271</v>
      </c>
    </row>
    <row r="318" spans="1:9" ht="12.75">
      <c r="A318" t="s">
        <v>690</v>
      </c>
      <c r="G318" s="56">
        <v>1568</v>
      </c>
      <c r="H318" s="56">
        <v>1158.7</v>
      </c>
      <c r="I318" s="20">
        <f>H318/G318</f>
        <v>0.7389668367346939</v>
      </c>
    </row>
    <row r="319" spans="1:9" ht="12.75">
      <c r="A319" t="s">
        <v>669</v>
      </c>
      <c r="G319" s="56">
        <v>50</v>
      </c>
      <c r="H319" s="56">
        <v>40.43</v>
      </c>
      <c r="I319" s="20">
        <f>H319/G319</f>
        <v>0.8086</v>
      </c>
    </row>
    <row r="320" spans="1:9" ht="12.75">
      <c r="A320" t="s">
        <v>237</v>
      </c>
      <c r="G320" s="56">
        <v>24345</v>
      </c>
      <c r="H320" s="56">
        <v>17629.76</v>
      </c>
      <c r="I320" s="20">
        <f>H320/G320</f>
        <v>0.72416348326145</v>
      </c>
    </row>
    <row r="321" spans="1:9" ht="12.75">
      <c r="A321" t="s">
        <v>670</v>
      </c>
      <c r="G321" s="56">
        <v>8562</v>
      </c>
      <c r="H321" s="56">
        <v>6768.07</v>
      </c>
      <c r="I321" s="20">
        <f t="shared" si="17"/>
        <v>0.7904776921280074</v>
      </c>
    </row>
    <row r="322" spans="1:9" ht="12.75">
      <c r="A322" t="s">
        <v>673</v>
      </c>
      <c r="G322" s="56">
        <v>9746</v>
      </c>
      <c r="H322" s="56">
        <v>8599.3</v>
      </c>
      <c r="I322" s="20">
        <f t="shared" si="17"/>
        <v>0.8823414734249948</v>
      </c>
    </row>
    <row r="323" ht="12.75">
      <c r="A323" t="s">
        <v>212</v>
      </c>
    </row>
    <row r="324" spans="1:9" ht="12.75">
      <c r="A324" t="s">
        <v>213</v>
      </c>
      <c r="G324" s="56">
        <v>1600</v>
      </c>
      <c r="H324" s="56">
        <v>925.63</v>
      </c>
      <c r="I324" s="20">
        <f>H324/G324</f>
        <v>0.57851875</v>
      </c>
    </row>
    <row r="325" spans="1:9" ht="12.75">
      <c r="A325" t="s">
        <v>674</v>
      </c>
      <c r="G325" s="56">
        <v>350</v>
      </c>
      <c r="H325" s="56">
        <v>54.83</v>
      </c>
      <c r="I325" s="20">
        <f t="shared" si="17"/>
        <v>0.15665714285714286</v>
      </c>
    </row>
    <row r="326" ht="12.75">
      <c r="A326" t="s">
        <v>272</v>
      </c>
    </row>
    <row r="327" spans="1:9" ht="12.75">
      <c r="A327" t="s">
        <v>273</v>
      </c>
      <c r="G327" s="56">
        <v>240</v>
      </c>
      <c r="H327" s="56">
        <v>120</v>
      </c>
      <c r="I327" s="20">
        <f>H327/G327</f>
        <v>0.5</v>
      </c>
    </row>
    <row r="328" ht="12.75">
      <c r="A328" t="s">
        <v>716</v>
      </c>
    </row>
    <row r="329" spans="1:9" ht="12.75">
      <c r="A329" t="s">
        <v>717</v>
      </c>
      <c r="G329" s="56">
        <v>219604</v>
      </c>
      <c r="H329" s="56">
        <v>219479.3</v>
      </c>
      <c r="I329" s="20">
        <f>H329/G329</f>
        <v>0.9994321597056519</v>
      </c>
    </row>
    <row r="330" spans="1:9" s="4" customFormat="1" ht="12.75">
      <c r="A330" s="4" t="s">
        <v>519</v>
      </c>
      <c r="G330" s="60">
        <f>SUM(G367,G371,G374,G376,G401,G408,G339,G331,G403)</f>
        <v>796421</v>
      </c>
      <c r="H330" s="60">
        <f>SUM(H367,H371,H374,H376,H401,H408,H339,H331,H403)</f>
        <v>738824.7599999999</v>
      </c>
      <c r="I330" s="22">
        <f>H330/G330</f>
        <v>0.9276811636056808</v>
      </c>
    </row>
    <row r="331" spans="1:9" s="4" customFormat="1" ht="12.75">
      <c r="A331" s="4" t="s">
        <v>245</v>
      </c>
      <c r="G331" s="57">
        <f>SUM(G334)</f>
        <v>18435</v>
      </c>
      <c r="H331" s="57">
        <f>SUM(H334)</f>
        <v>16334.76</v>
      </c>
      <c r="I331" s="23">
        <f>H331/G331</f>
        <v>0.886073230268511</v>
      </c>
    </row>
    <row r="332" spans="1:9" s="6" customFormat="1" ht="12.75">
      <c r="A332" s="6" t="s">
        <v>246</v>
      </c>
      <c r="G332" s="70"/>
      <c r="H332" s="70"/>
      <c r="I332" s="46"/>
    </row>
    <row r="333" spans="1:9" s="6" customFormat="1" ht="12.75">
      <c r="A333" s="6" t="s">
        <v>247</v>
      </c>
      <c r="G333" s="70"/>
      <c r="H333" s="70"/>
      <c r="I333" s="46"/>
    </row>
    <row r="334" spans="1:9" s="6" customFormat="1" ht="12.75">
      <c r="A334" s="6" t="s">
        <v>248</v>
      </c>
      <c r="G334" s="58">
        <v>18435</v>
      </c>
      <c r="H334" s="58">
        <v>16334.76</v>
      </c>
      <c r="I334" s="24">
        <f>H334/G334</f>
        <v>0.886073230268511</v>
      </c>
    </row>
    <row r="335" spans="7:9" s="6" customFormat="1" ht="12.75">
      <c r="G335" s="58"/>
      <c r="H335" s="58"/>
      <c r="I335" s="24"/>
    </row>
    <row r="336" spans="1:9" s="4" customFormat="1" ht="12.75">
      <c r="A336" s="4" t="s">
        <v>478</v>
      </c>
      <c r="G336" s="57"/>
      <c r="H336" s="57"/>
      <c r="I336" s="22"/>
    </row>
    <row r="337" spans="1:9" s="4" customFormat="1" ht="12.75">
      <c r="A337" s="4" t="s">
        <v>479</v>
      </c>
      <c r="G337" s="60"/>
      <c r="H337" s="60"/>
      <c r="I337" s="22"/>
    </row>
    <row r="338" spans="1:9" s="4" customFormat="1" ht="12.75">
      <c r="A338" s="4" t="s">
        <v>499</v>
      </c>
      <c r="G338" s="60"/>
      <c r="H338" s="60"/>
      <c r="I338" s="22"/>
    </row>
    <row r="339" spans="1:9" s="4" customFormat="1" ht="12" customHeight="1">
      <c r="A339" s="4" t="s">
        <v>507</v>
      </c>
      <c r="G339" s="57">
        <f>SUM(G340:G361)</f>
        <v>467917.66</v>
      </c>
      <c r="H339" s="57">
        <f>SUM(H340:H361)</f>
        <v>466818.01999999996</v>
      </c>
      <c r="I339" s="23">
        <f>H339/G339</f>
        <v>0.9976499284083443</v>
      </c>
    </row>
    <row r="340" spans="1:9" ht="12.75">
      <c r="A340" t="s">
        <v>709</v>
      </c>
      <c r="G340" s="56">
        <v>420431</v>
      </c>
      <c r="H340" s="56">
        <v>420247.1</v>
      </c>
      <c r="I340" s="20">
        <f>H340/G340</f>
        <v>0.9995625917213525</v>
      </c>
    </row>
    <row r="341" spans="1:9" ht="12.75">
      <c r="A341" t="s">
        <v>686</v>
      </c>
      <c r="G341" s="56">
        <v>20328</v>
      </c>
      <c r="H341" s="56">
        <v>20323.17</v>
      </c>
      <c r="I341" s="20">
        <f aca="true" t="shared" si="18" ref="I341:I353">H341/G341</f>
        <v>0.9997623966942147</v>
      </c>
    </row>
    <row r="342" spans="1:9" s="6" customFormat="1" ht="12.75">
      <c r="A342" s="6" t="s">
        <v>667</v>
      </c>
      <c r="G342" s="58">
        <v>1204.35</v>
      </c>
      <c r="H342" s="58">
        <v>1204.35</v>
      </c>
      <c r="I342" s="24">
        <f>H342/G342</f>
        <v>1</v>
      </c>
    </row>
    <row r="343" spans="1:9" ht="12.75">
      <c r="A343" t="s">
        <v>690</v>
      </c>
      <c r="G343" s="56">
        <v>5961.43</v>
      </c>
      <c r="H343" s="56">
        <v>5582.21</v>
      </c>
      <c r="I343" s="20">
        <f t="shared" si="18"/>
        <v>0.9363877458931833</v>
      </c>
    </row>
    <row r="344" spans="1:9" ht="12.75">
      <c r="A344" t="s">
        <v>669</v>
      </c>
      <c r="G344" s="56">
        <v>627.81</v>
      </c>
      <c r="H344" s="56">
        <v>599.22</v>
      </c>
      <c r="I344" s="20">
        <f t="shared" si="18"/>
        <v>0.9544607444927606</v>
      </c>
    </row>
    <row r="345" spans="1:9" ht="12.75">
      <c r="A345" t="s">
        <v>237</v>
      </c>
      <c r="G345" s="56">
        <v>2931</v>
      </c>
      <c r="H345" s="56">
        <v>2931</v>
      </c>
      <c r="I345" s="20">
        <f>H345/G345</f>
        <v>1</v>
      </c>
    </row>
    <row r="346" spans="1:9" ht="12.75">
      <c r="A346" t="s">
        <v>670</v>
      </c>
      <c r="G346" s="56">
        <v>7582.22</v>
      </c>
      <c r="H346" s="56">
        <v>7548.89</v>
      </c>
      <c r="I346" s="20">
        <f t="shared" si="18"/>
        <v>0.9956041898019313</v>
      </c>
    </row>
    <row r="347" spans="1:9" ht="12.75">
      <c r="A347" t="s">
        <v>671</v>
      </c>
      <c r="G347" s="56">
        <v>230.4</v>
      </c>
      <c r="H347" s="56">
        <v>230.4</v>
      </c>
      <c r="I347" s="20">
        <f t="shared" si="18"/>
        <v>1</v>
      </c>
    </row>
    <row r="348" spans="1:9" ht="12.75">
      <c r="A348" t="s">
        <v>673</v>
      </c>
      <c r="G348" s="56">
        <v>5147</v>
      </c>
      <c r="H348" s="56">
        <v>4693.16</v>
      </c>
      <c r="I348" s="20">
        <f t="shared" si="18"/>
        <v>0.9118243637070138</v>
      </c>
    </row>
    <row r="349" spans="1:9" ht="12.75">
      <c r="A349" t="s">
        <v>240</v>
      </c>
      <c r="G349" s="56">
        <v>185</v>
      </c>
      <c r="H349" s="56">
        <v>184.04</v>
      </c>
      <c r="I349" s="20">
        <f t="shared" si="18"/>
        <v>0.9948108108108108</v>
      </c>
    </row>
    <row r="350" ht="12.75">
      <c r="A350" t="s">
        <v>212</v>
      </c>
    </row>
    <row r="351" spans="1:9" ht="12.75">
      <c r="A351" t="s">
        <v>213</v>
      </c>
      <c r="G351" s="56">
        <v>579.93</v>
      </c>
      <c r="H351" s="56">
        <v>579.93</v>
      </c>
      <c r="I351" s="20">
        <f>H351/G351</f>
        <v>1</v>
      </c>
    </row>
    <row r="352" spans="1:9" ht="12.75">
      <c r="A352" t="s">
        <v>674</v>
      </c>
      <c r="G352" s="56">
        <v>264</v>
      </c>
      <c r="H352" s="56">
        <v>249.03</v>
      </c>
      <c r="I352" s="20">
        <f t="shared" si="18"/>
        <v>0.9432954545454546</v>
      </c>
    </row>
    <row r="353" spans="1:9" ht="12.75">
      <c r="A353" t="s">
        <v>675</v>
      </c>
      <c r="G353" s="56">
        <v>36.67</v>
      </c>
      <c r="H353" s="56">
        <v>36.67</v>
      </c>
      <c r="I353" s="20">
        <f t="shared" si="18"/>
        <v>1</v>
      </c>
    </row>
    <row r="354" ht="12.75">
      <c r="A354" t="s">
        <v>676</v>
      </c>
    </row>
    <row r="355" spans="1:9" ht="13.5" customHeight="1">
      <c r="A355" t="s">
        <v>677</v>
      </c>
      <c r="G355" s="56">
        <v>679.96</v>
      </c>
      <c r="H355" s="56">
        <v>679.96</v>
      </c>
      <c r="I355" s="20">
        <f>H355/G355</f>
        <v>1</v>
      </c>
    </row>
    <row r="356" ht="13.5" customHeight="1">
      <c r="A356" t="s">
        <v>214</v>
      </c>
    </row>
    <row r="357" spans="1:9" ht="13.5" customHeight="1">
      <c r="A357" t="s">
        <v>229</v>
      </c>
      <c r="G357" s="56">
        <v>998</v>
      </c>
      <c r="H357" s="56">
        <v>998</v>
      </c>
      <c r="I357" s="20">
        <f>H357/G357</f>
        <v>1</v>
      </c>
    </row>
    <row r="358" ht="13.5" customHeight="1">
      <c r="A358" t="s">
        <v>230</v>
      </c>
    </row>
    <row r="359" spans="1:9" ht="13.5" customHeight="1">
      <c r="A359" t="s">
        <v>231</v>
      </c>
      <c r="G359" s="56">
        <v>139.93</v>
      </c>
      <c r="H359" s="56">
        <v>139.93</v>
      </c>
      <c r="I359" s="20">
        <f>H359/G359</f>
        <v>1</v>
      </c>
    </row>
    <row r="360" ht="13.5" customHeight="1">
      <c r="A360" t="s">
        <v>155</v>
      </c>
    </row>
    <row r="361" spans="1:9" ht="13.5" customHeight="1">
      <c r="A361" t="s">
        <v>156</v>
      </c>
      <c r="G361" s="56">
        <v>590.96</v>
      </c>
      <c r="H361" s="56">
        <v>590.96</v>
      </c>
      <c r="I361" s="20">
        <f>H361/G361</f>
        <v>1</v>
      </c>
    </row>
    <row r="362" spans="1:9" s="4" customFormat="1" ht="12.75">
      <c r="A362" s="4" t="s">
        <v>185</v>
      </c>
      <c r="G362" s="60"/>
      <c r="H362" s="60"/>
      <c r="I362" s="22"/>
    </row>
    <row r="363" spans="1:9" s="4" customFormat="1" ht="12.75">
      <c r="A363" s="4" t="s">
        <v>55</v>
      </c>
      <c r="G363" s="57"/>
      <c r="H363" s="57"/>
      <c r="I363" s="22"/>
    </row>
    <row r="364" spans="1:9" s="4" customFormat="1" ht="12.75">
      <c r="A364" s="4" t="s">
        <v>56</v>
      </c>
      <c r="G364" s="57"/>
      <c r="H364" s="57"/>
      <c r="I364" s="23"/>
    </row>
    <row r="365" spans="1:9" s="4" customFormat="1" ht="12.75">
      <c r="A365" s="4" t="s">
        <v>133</v>
      </c>
      <c r="G365" s="57"/>
      <c r="H365" s="57"/>
      <c r="I365" s="23"/>
    </row>
    <row r="366" spans="1:9" s="4" customFormat="1" ht="12.75">
      <c r="A366" s="4" t="s">
        <v>134</v>
      </c>
      <c r="G366" s="57"/>
      <c r="H366" s="57"/>
      <c r="I366" s="23"/>
    </row>
    <row r="367" spans="1:9" s="4" customFormat="1" ht="12.75">
      <c r="A367" s="4" t="s">
        <v>135</v>
      </c>
      <c r="G367" s="57">
        <f>SUM(G368)</f>
        <v>719</v>
      </c>
      <c r="H367" s="57">
        <f>SUM(H368)</f>
        <v>719</v>
      </c>
      <c r="I367" s="23">
        <f>H367/G367</f>
        <v>1</v>
      </c>
    </row>
    <row r="368" spans="1:9" s="4" customFormat="1" ht="12.75">
      <c r="A368" s="6" t="s">
        <v>503</v>
      </c>
      <c r="B368" s="6"/>
      <c r="C368" s="6"/>
      <c r="D368" s="6"/>
      <c r="E368" s="6"/>
      <c r="F368" s="6"/>
      <c r="G368" s="58">
        <v>719</v>
      </c>
      <c r="H368" s="58">
        <v>719</v>
      </c>
      <c r="I368" s="24">
        <f>H368/G368</f>
        <v>1</v>
      </c>
    </row>
    <row r="369" spans="1:9" s="4" customFormat="1" ht="12.75">
      <c r="A369" s="4" t="s">
        <v>186</v>
      </c>
      <c r="G369" s="57"/>
      <c r="H369" s="57"/>
      <c r="I369" s="22"/>
    </row>
    <row r="370" spans="1:9" s="4" customFormat="1" ht="12.75">
      <c r="A370" s="4" t="s">
        <v>504</v>
      </c>
      <c r="G370" s="57"/>
      <c r="H370" s="57"/>
      <c r="I370" s="22"/>
    </row>
    <row r="371" spans="1:9" s="4" customFormat="1" ht="12.75">
      <c r="A371" s="4" t="s">
        <v>500</v>
      </c>
      <c r="G371" s="57">
        <f>SUM(G372:G373)</f>
        <v>71022</v>
      </c>
      <c r="H371" s="57">
        <f>SUM(H372:H373)</f>
        <v>70436.12</v>
      </c>
      <c r="I371" s="23">
        <f aca="true" t="shared" si="19" ref="I371:I376">H371/G371</f>
        <v>0.9917507251274252</v>
      </c>
    </row>
    <row r="372" spans="1:9" ht="12.75">
      <c r="A372" t="s">
        <v>708</v>
      </c>
      <c r="G372" s="56">
        <v>68322</v>
      </c>
      <c r="H372" s="56">
        <v>67736.12</v>
      </c>
      <c r="I372" s="20">
        <f t="shared" si="19"/>
        <v>0.9914247241005825</v>
      </c>
    </row>
    <row r="373" spans="1:9" s="62" customFormat="1" ht="12.75">
      <c r="A373" s="62" t="s">
        <v>673</v>
      </c>
      <c r="G373" s="63">
        <v>2700</v>
      </c>
      <c r="H373" s="63">
        <v>2700</v>
      </c>
      <c r="I373" s="71">
        <f t="shared" si="19"/>
        <v>1</v>
      </c>
    </row>
    <row r="374" spans="1:9" s="4" customFormat="1" ht="12.75">
      <c r="A374" s="4" t="s">
        <v>187</v>
      </c>
      <c r="G374" s="57">
        <f>SUM(G375)</f>
        <v>200</v>
      </c>
      <c r="H374" s="57">
        <f>SUM(H375)</f>
        <v>0</v>
      </c>
      <c r="I374" s="23">
        <f t="shared" si="19"/>
        <v>0</v>
      </c>
    </row>
    <row r="375" spans="1:9" ht="12.75">
      <c r="A375" t="s">
        <v>709</v>
      </c>
      <c r="G375" s="56">
        <v>200</v>
      </c>
      <c r="H375" s="56">
        <v>0</v>
      </c>
      <c r="I375" s="20">
        <f t="shared" si="19"/>
        <v>0</v>
      </c>
    </row>
    <row r="376" spans="1:9" s="4" customFormat="1" ht="12.75">
      <c r="A376" s="4" t="s">
        <v>188</v>
      </c>
      <c r="G376" s="57">
        <f>SUM(G378:G399)</f>
        <v>198640.73999999996</v>
      </c>
      <c r="H376" s="57">
        <f>SUM(H378:H399)</f>
        <v>152065.50999999995</v>
      </c>
      <c r="I376" s="23">
        <f t="shared" si="19"/>
        <v>0.7655303237392288</v>
      </c>
    </row>
    <row r="377" spans="1:9" s="62" customFormat="1" ht="12.75">
      <c r="A377" s="62" t="s">
        <v>169</v>
      </c>
      <c r="G377" s="63"/>
      <c r="H377" s="63"/>
      <c r="I377" s="71"/>
    </row>
    <row r="378" spans="1:9" s="62" customFormat="1" ht="12.75">
      <c r="A378" s="62" t="s">
        <v>274</v>
      </c>
      <c r="G378" s="63">
        <v>200</v>
      </c>
      <c r="H378" s="63">
        <v>200</v>
      </c>
      <c r="I378" s="71">
        <f>H378/G378</f>
        <v>1</v>
      </c>
    </row>
    <row r="379" spans="1:9" ht="12.75">
      <c r="A379" t="s">
        <v>666</v>
      </c>
      <c r="G379" s="56">
        <v>151336</v>
      </c>
      <c r="H379" s="56">
        <v>107696.29</v>
      </c>
      <c r="I379" s="20">
        <f aca="true" t="shared" si="20" ref="I379:I390">H379/G379</f>
        <v>0.7116369535338584</v>
      </c>
    </row>
    <row r="380" spans="1:9" ht="12.75">
      <c r="A380" t="s">
        <v>667</v>
      </c>
      <c r="G380" s="56">
        <v>7612.91</v>
      </c>
      <c r="H380" s="56">
        <v>7612.91</v>
      </c>
      <c r="I380" s="20">
        <f t="shared" si="20"/>
        <v>1</v>
      </c>
    </row>
    <row r="381" spans="1:9" ht="12.75">
      <c r="A381" t="s">
        <v>690</v>
      </c>
      <c r="G381" s="56">
        <v>17526</v>
      </c>
      <c r="H381" s="56">
        <v>15577.88</v>
      </c>
      <c r="I381" s="20">
        <f t="shared" si="20"/>
        <v>0.8888440031952527</v>
      </c>
    </row>
    <row r="382" spans="1:9" ht="12.75">
      <c r="A382" t="s">
        <v>669</v>
      </c>
      <c r="G382" s="56">
        <v>2805</v>
      </c>
      <c r="H382" s="56">
        <v>2376.43</v>
      </c>
      <c r="I382" s="20">
        <f t="shared" si="20"/>
        <v>0.8472121212121212</v>
      </c>
    </row>
    <row r="383" spans="1:9" ht="12.75">
      <c r="A383" t="s">
        <v>670</v>
      </c>
      <c r="G383" s="56">
        <v>4344.29</v>
      </c>
      <c r="H383" s="56">
        <v>4168.07</v>
      </c>
      <c r="I383" s="20">
        <f t="shared" si="20"/>
        <v>0.9594364096319536</v>
      </c>
    </row>
    <row r="384" spans="1:9" ht="12.75">
      <c r="A384" t="s">
        <v>671</v>
      </c>
      <c r="G384" s="56">
        <v>460.8</v>
      </c>
      <c r="H384" s="56">
        <v>460.8</v>
      </c>
      <c r="I384" s="20">
        <f t="shared" si="20"/>
        <v>1</v>
      </c>
    </row>
    <row r="385" spans="1:9" ht="12.75">
      <c r="A385" t="s">
        <v>673</v>
      </c>
      <c r="G385" s="56">
        <v>5610.74</v>
      </c>
      <c r="H385" s="56">
        <v>5324.81</v>
      </c>
      <c r="I385" s="20">
        <f t="shared" si="20"/>
        <v>0.9490388077152034</v>
      </c>
    </row>
    <row r="386" spans="1:9" ht="12.75">
      <c r="A386" t="s">
        <v>240</v>
      </c>
      <c r="G386" s="56">
        <v>368.08</v>
      </c>
      <c r="H386" s="56">
        <v>368.08</v>
      </c>
      <c r="I386" s="20">
        <f t="shared" si="20"/>
        <v>1</v>
      </c>
    </row>
    <row r="387" ht="12.75">
      <c r="A387" t="s">
        <v>212</v>
      </c>
    </row>
    <row r="388" spans="1:9" ht="12.75">
      <c r="A388" t="s">
        <v>213</v>
      </c>
      <c r="G388" s="56">
        <v>1152.82</v>
      </c>
      <c r="H388" s="56">
        <v>1152.82</v>
      </c>
      <c r="I388" s="20">
        <f>H388/G388</f>
        <v>1</v>
      </c>
    </row>
    <row r="389" spans="1:9" ht="12.75">
      <c r="A389" t="s">
        <v>674</v>
      </c>
      <c r="G389" s="56">
        <v>1500</v>
      </c>
      <c r="H389" s="56">
        <v>1417.94</v>
      </c>
      <c r="I389" s="20">
        <f t="shared" si="20"/>
        <v>0.9452933333333333</v>
      </c>
    </row>
    <row r="390" spans="1:9" ht="12.75">
      <c r="A390" t="s">
        <v>675</v>
      </c>
      <c r="G390" s="56">
        <v>130.33</v>
      </c>
      <c r="H390" s="56">
        <v>130.33</v>
      </c>
      <c r="I390" s="20">
        <f t="shared" si="20"/>
        <v>1</v>
      </c>
    </row>
    <row r="392" ht="12.75">
      <c r="A392" t="s">
        <v>676</v>
      </c>
    </row>
    <row r="393" spans="1:9" ht="12.75">
      <c r="A393" t="s">
        <v>677</v>
      </c>
      <c r="G393" s="56">
        <v>2719.83</v>
      </c>
      <c r="H393" s="56">
        <v>2719.83</v>
      </c>
      <c r="I393" s="20">
        <f>H393/G393</f>
        <v>1</v>
      </c>
    </row>
    <row r="394" ht="12.75">
      <c r="A394" t="s">
        <v>214</v>
      </c>
    </row>
    <row r="395" spans="1:9" ht="12.75">
      <c r="A395" t="s">
        <v>229</v>
      </c>
      <c r="G395" s="56">
        <v>1484</v>
      </c>
      <c r="H395" s="56">
        <v>1484</v>
      </c>
      <c r="I395" s="20">
        <f>H395/G395</f>
        <v>1</v>
      </c>
    </row>
    <row r="396" ht="12.75">
      <c r="A396" t="s">
        <v>230</v>
      </c>
    </row>
    <row r="397" spans="1:9" ht="12.75">
      <c r="A397" t="s">
        <v>231</v>
      </c>
      <c r="G397" s="56">
        <v>139.94</v>
      </c>
      <c r="H397" s="56">
        <v>139.94</v>
      </c>
      <c r="I397" s="20">
        <f>H397/G397</f>
        <v>1</v>
      </c>
    </row>
    <row r="398" ht="12.75">
      <c r="A398" t="s">
        <v>155</v>
      </c>
    </row>
    <row r="399" spans="1:9" ht="12.75">
      <c r="A399" t="s">
        <v>156</v>
      </c>
      <c r="G399" s="56">
        <v>1250</v>
      </c>
      <c r="H399" s="56">
        <v>1235.38</v>
      </c>
      <c r="I399" s="20">
        <f>H399/G399</f>
        <v>0.9883040000000001</v>
      </c>
    </row>
    <row r="400" spans="1:9" s="4" customFormat="1" ht="12.75">
      <c r="A400" s="4" t="s">
        <v>189</v>
      </c>
      <c r="G400" s="57"/>
      <c r="H400" s="57"/>
      <c r="I400" s="23"/>
    </row>
    <row r="401" spans="1:9" s="4" customFormat="1" ht="12.75">
      <c r="A401" s="4" t="s">
        <v>107</v>
      </c>
      <c r="G401" s="57">
        <f>SUM(G402:G402)</f>
        <v>1921.6</v>
      </c>
      <c r="H401" s="57">
        <f>SUM(H402:H402)</f>
        <v>1260</v>
      </c>
      <c r="I401" s="20">
        <f>H401/G401</f>
        <v>0.6557035803497087</v>
      </c>
    </row>
    <row r="402" spans="1:9" ht="12.75">
      <c r="A402" t="s">
        <v>237</v>
      </c>
      <c r="G402" s="58">
        <v>1921.6</v>
      </c>
      <c r="H402" s="58">
        <v>1260</v>
      </c>
      <c r="I402" s="20">
        <f>H402/G402</f>
        <v>0.6557035803497087</v>
      </c>
    </row>
    <row r="403" spans="1:9" s="50" customFormat="1" ht="12.75">
      <c r="A403" s="50" t="s">
        <v>218</v>
      </c>
      <c r="G403" s="59">
        <f>SUM(G407)</f>
        <v>5000</v>
      </c>
      <c r="H403" s="59">
        <f>SUM(H407)</f>
        <v>5000</v>
      </c>
      <c r="I403" s="68">
        <f>H403/G403</f>
        <v>1</v>
      </c>
    </row>
    <row r="404" spans="1:9" s="62" customFormat="1" ht="12.75">
      <c r="A404" s="62" t="s">
        <v>219</v>
      </c>
      <c r="G404" s="63"/>
      <c r="H404" s="63"/>
      <c r="I404" s="71"/>
    </row>
    <row r="405" spans="1:9" s="62" customFormat="1" ht="12.75">
      <c r="A405" s="62" t="s">
        <v>220</v>
      </c>
      <c r="G405" s="63"/>
      <c r="H405" s="63"/>
      <c r="I405" s="71"/>
    </row>
    <row r="406" spans="1:9" s="62" customFormat="1" ht="12.75">
      <c r="A406" s="62" t="s">
        <v>221</v>
      </c>
      <c r="G406" s="63"/>
      <c r="H406" s="63"/>
      <c r="I406" s="71"/>
    </row>
    <row r="407" spans="1:9" s="62" customFormat="1" ht="12.75">
      <c r="A407" s="62" t="s">
        <v>222</v>
      </c>
      <c r="G407" s="63">
        <v>5000</v>
      </c>
      <c r="H407" s="63">
        <v>5000</v>
      </c>
      <c r="I407" s="71">
        <f>H407/G407</f>
        <v>1</v>
      </c>
    </row>
    <row r="408" spans="1:9" s="4" customFormat="1" ht="12.75">
      <c r="A408" s="4" t="s">
        <v>196</v>
      </c>
      <c r="G408" s="57">
        <f>SUM(G409:G410)</f>
        <v>32565</v>
      </c>
      <c r="H408" s="57">
        <f>SUM(H409:H410)</f>
        <v>26191.350000000002</v>
      </c>
      <c r="I408" s="23">
        <f>H408/G408</f>
        <v>0.8042791340396132</v>
      </c>
    </row>
    <row r="409" spans="1:9" ht="12.75">
      <c r="A409" t="s">
        <v>709</v>
      </c>
      <c r="G409" s="56">
        <v>31665</v>
      </c>
      <c r="H409" s="56">
        <v>25292.2</v>
      </c>
      <c r="I409" s="20">
        <f>H409/G409</f>
        <v>0.7987430917416707</v>
      </c>
    </row>
    <row r="410" spans="1:9" ht="12.75">
      <c r="A410" t="s">
        <v>670</v>
      </c>
      <c r="G410" s="56">
        <v>900</v>
      </c>
      <c r="H410" s="56">
        <v>899.15</v>
      </c>
      <c r="I410" s="20">
        <f>H410/G410</f>
        <v>0.9990555555555556</v>
      </c>
    </row>
    <row r="411" spans="1:9" s="4" customFormat="1" ht="12.75">
      <c r="A411" s="4" t="s">
        <v>710</v>
      </c>
      <c r="G411" s="56"/>
      <c r="H411" s="56"/>
      <c r="I411" s="20"/>
    </row>
    <row r="412" spans="1:9" s="4" customFormat="1" ht="12.75">
      <c r="A412" s="4" t="s">
        <v>711</v>
      </c>
      <c r="G412" s="60">
        <f>SUM(G413,G428,G431)</f>
        <v>128499</v>
      </c>
      <c r="H412" s="60">
        <f>SUM(H413,H428,H431)</f>
        <v>124975.91</v>
      </c>
      <c r="I412" s="22">
        <f>H412/G412</f>
        <v>0.9725827438345824</v>
      </c>
    </row>
    <row r="413" spans="1:9" s="4" customFormat="1" ht="12.75">
      <c r="A413" s="4" t="s">
        <v>712</v>
      </c>
      <c r="G413" s="57">
        <f>SUM(G414:G427)</f>
        <v>101374</v>
      </c>
      <c r="H413" s="57">
        <f>SUM(H414:H427)</f>
        <v>99275.1</v>
      </c>
      <c r="I413" s="23">
        <f>H413/G413</f>
        <v>0.9792954801033796</v>
      </c>
    </row>
    <row r="414" ht="12.75">
      <c r="A414" t="s">
        <v>502</v>
      </c>
    </row>
    <row r="415" spans="1:9" ht="12.75">
      <c r="A415" t="s">
        <v>665</v>
      </c>
      <c r="G415" s="56">
        <v>7344</v>
      </c>
      <c r="H415" s="56">
        <v>7064.25</v>
      </c>
      <c r="I415" s="20">
        <f aca="true" t="shared" si="21" ref="I415:I427">H415/G415</f>
        <v>0.9619076797385621</v>
      </c>
    </row>
    <row r="416" spans="1:9" ht="12.75">
      <c r="A416" t="s">
        <v>666</v>
      </c>
      <c r="G416" s="56">
        <v>66056</v>
      </c>
      <c r="H416" s="56">
        <v>64678.02</v>
      </c>
      <c r="I416" s="20">
        <f t="shared" si="21"/>
        <v>0.9791392152113357</v>
      </c>
    </row>
    <row r="417" spans="1:9" ht="12.75">
      <c r="A417" t="s">
        <v>667</v>
      </c>
      <c r="G417" s="56">
        <v>5100</v>
      </c>
      <c r="H417" s="56">
        <v>5100</v>
      </c>
      <c r="I417" s="20">
        <f t="shared" si="21"/>
        <v>1</v>
      </c>
    </row>
    <row r="418" spans="1:9" ht="12.75">
      <c r="A418" t="s">
        <v>690</v>
      </c>
      <c r="G418" s="56">
        <v>11842</v>
      </c>
      <c r="H418" s="56">
        <v>11559.11</v>
      </c>
      <c r="I418" s="20">
        <f t="shared" si="21"/>
        <v>0.9761112987671002</v>
      </c>
    </row>
    <row r="419" spans="1:9" ht="12.75">
      <c r="A419" t="s">
        <v>669</v>
      </c>
      <c r="G419" s="56">
        <v>1924</v>
      </c>
      <c r="H419" s="56">
        <v>1877.46</v>
      </c>
      <c r="I419" s="20">
        <f t="shared" si="21"/>
        <v>0.9758108108108108</v>
      </c>
    </row>
    <row r="420" spans="1:9" ht="12.75">
      <c r="A420" t="s">
        <v>670</v>
      </c>
      <c r="G420" s="56">
        <v>3572</v>
      </c>
      <c r="H420" s="56">
        <v>3559.38</v>
      </c>
      <c r="I420" s="20">
        <f t="shared" si="21"/>
        <v>0.9964669652855543</v>
      </c>
    </row>
    <row r="421" ht="12.75">
      <c r="A421" t="s">
        <v>99</v>
      </c>
    </row>
    <row r="422" spans="1:9" ht="12.75">
      <c r="A422" t="s">
        <v>728</v>
      </c>
      <c r="G422" s="56">
        <v>500</v>
      </c>
      <c r="H422" s="56">
        <v>500</v>
      </c>
      <c r="I422" s="20">
        <f t="shared" si="21"/>
        <v>1</v>
      </c>
    </row>
    <row r="423" spans="1:9" ht="12.75">
      <c r="A423" t="s">
        <v>672</v>
      </c>
      <c r="G423" s="56">
        <v>80</v>
      </c>
      <c r="H423" s="56">
        <v>79.88</v>
      </c>
      <c r="I423" s="20">
        <f t="shared" si="21"/>
        <v>0.9984999999999999</v>
      </c>
    </row>
    <row r="424" spans="1:9" ht="12.75">
      <c r="A424" t="s">
        <v>520</v>
      </c>
      <c r="G424" s="56">
        <v>81</v>
      </c>
      <c r="H424" s="56">
        <v>40</v>
      </c>
      <c r="I424" s="20">
        <f t="shared" si="21"/>
        <v>0.49382716049382713</v>
      </c>
    </row>
    <row r="425" spans="1:9" ht="12.75">
      <c r="A425" t="s">
        <v>674</v>
      </c>
      <c r="G425" s="56">
        <v>58</v>
      </c>
      <c r="H425" s="56">
        <v>0</v>
      </c>
      <c r="I425" s="20">
        <f t="shared" si="21"/>
        <v>0</v>
      </c>
    </row>
    <row r="426" ht="12.75">
      <c r="A426" t="s">
        <v>676</v>
      </c>
    </row>
    <row r="427" spans="1:9" ht="12.75">
      <c r="A427" t="s">
        <v>677</v>
      </c>
      <c r="G427" s="56">
        <v>4817</v>
      </c>
      <c r="H427" s="56">
        <v>4817</v>
      </c>
      <c r="I427" s="20">
        <f t="shared" si="21"/>
        <v>1</v>
      </c>
    </row>
    <row r="428" spans="1:9" s="4" customFormat="1" ht="12.75">
      <c r="A428" s="4" t="s">
        <v>281</v>
      </c>
      <c r="G428" s="57">
        <f>SUM(G429:G430)</f>
        <v>26568</v>
      </c>
      <c r="H428" s="57">
        <f>SUM(H429:H430)</f>
        <v>25170.81</v>
      </c>
      <c r="I428" s="23">
        <f>H428/G428</f>
        <v>0.9474107949412828</v>
      </c>
    </row>
    <row r="429" spans="1:9" s="6" customFormat="1" ht="12.75">
      <c r="A429" s="6" t="s">
        <v>505</v>
      </c>
      <c r="G429" s="58">
        <v>23600</v>
      </c>
      <c r="H429" s="58">
        <v>22712.81</v>
      </c>
      <c r="I429" s="24">
        <f>H429/G429</f>
        <v>0.9624072033898305</v>
      </c>
    </row>
    <row r="430" spans="1:9" s="6" customFormat="1" ht="12.75">
      <c r="A430" s="6" t="s">
        <v>506</v>
      </c>
      <c r="G430" s="58">
        <v>2968</v>
      </c>
      <c r="H430" s="58">
        <v>2458</v>
      </c>
      <c r="I430" s="24">
        <f>H430/G430</f>
        <v>0.828167115902965</v>
      </c>
    </row>
    <row r="431" spans="1:9" s="50" customFormat="1" ht="12.75">
      <c r="A431" s="50" t="s">
        <v>223</v>
      </c>
      <c r="G431" s="59">
        <f>SUM(G432)</f>
        <v>557</v>
      </c>
      <c r="H431" s="59">
        <f>SUM(H432)</f>
        <v>530</v>
      </c>
      <c r="I431" s="68">
        <f>H431/G431</f>
        <v>0.9515260323159784</v>
      </c>
    </row>
    <row r="432" spans="1:9" ht="12.75">
      <c r="A432" t="s">
        <v>673</v>
      </c>
      <c r="G432" s="56">
        <v>557</v>
      </c>
      <c r="H432" s="56">
        <v>530</v>
      </c>
      <c r="I432" s="20">
        <f>H432/G432</f>
        <v>0.9515260323159784</v>
      </c>
    </row>
    <row r="433" spans="1:9" s="4" customFormat="1" ht="12.75">
      <c r="A433" s="4" t="s">
        <v>713</v>
      </c>
      <c r="G433" s="57"/>
      <c r="H433" s="57"/>
      <c r="I433" s="23"/>
    </row>
    <row r="434" spans="1:9" s="4" customFormat="1" ht="12.75">
      <c r="A434" s="4" t="s">
        <v>714</v>
      </c>
      <c r="G434" s="60">
        <f>SUM(G435,G438,G448)</f>
        <v>1083931</v>
      </c>
      <c r="H434" s="60">
        <f>SUM(H435,H438,H448)</f>
        <v>1075620.88</v>
      </c>
      <c r="I434" s="22">
        <f>H434/G434</f>
        <v>0.9923333496320337</v>
      </c>
    </row>
    <row r="435" spans="1:9" s="4" customFormat="1" ht="12.75">
      <c r="A435" s="4" t="s">
        <v>715</v>
      </c>
      <c r="G435" s="57">
        <f>SUM(G436:G437)</f>
        <v>767804</v>
      </c>
      <c r="H435" s="57">
        <f>SUM(H436:H437)</f>
        <v>767042.91</v>
      </c>
      <c r="I435" s="20">
        <f>H435/G435</f>
        <v>0.9990087444191487</v>
      </c>
    </row>
    <row r="436" ht="12.75">
      <c r="A436" t="s">
        <v>716</v>
      </c>
    </row>
    <row r="437" spans="1:9" ht="12.75">
      <c r="A437" t="s">
        <v>717</v>
      </c>
      <c r="G437" s="56">
        <v>767804</v>
      </c>
      <c r="H437" s="56">
        <v>767042.91</v>
      </c>
      <c r="I437" s="20">
        <f>H437/G437</f>
        <v>0.9990087444191487</v>
      </c>
    </row>
    <row r="438" spans="1:9" ht="12.75">
      <c r="A438" s="4" t="s">
        <v>38</v>
      </c>
      <c r="G438" s="57">
        <f>SUM(G439:G445)</f>
        <v>49877</v>
      </c>
      <c r="H438" s="57">
        <f>SUM(H439:H445)</f>
        <v>49876.34</v>
      </c>
      <c r="I438" s="23">
        <f>H438/G438</f>
        <v>0.9999867674479218</v>
      </c>
    </row>
    <row r="439" spans="1:9" s="62" customFormat="1" ht="12.75">
      <c r="A439" s="62" t="s">
        <v>670</v>
      </c>
      <c r="G439" s="63">
        <v>31084</v>
      </c>
      <c r="H439" s="63">
        <v>31084</v>
      </c>
      <c r="I439" s="71">
        <f>H439/G439</f>
        <v>1</v>
      </c>
    </row>
    <row r="440" spans="1:9" ht="12.75">
      <c r="A440" t="s">
        <v>673</v>
      </c>
      <c r="G440" s="56">
        <v>7500</v>
      </c>
      <c r="H440" s="56">
        <v>7499.95</v>
      </c>
      <c r="I440" s="20">
        <f>H440/G440</f>
        <v>0.9999933333333333</v>
      </c>
    </row>
    <row r="441" ht="12.75">
      <c r="A441" t="s">
        <v>224</v>
      </c>
    </row>
    <row r="442" ht="12.75">
      <c r="A442" t="s">
        <v>474</v>
      </c>
    </row>
    <row r="443" ht="12.75">
      <c r="A443" t="s">
        <v>475</v>
      </c>
    </row>
    <row r="444" ht="12.75">
      <c r="A444" t="s">
        <v>225</v>
      </c>
    </row>
    <row r="445" spans="1:9" ht="12.75">
      <c r="A445" t="s">
        <v>226</v>
      </c>
      <c r="G445" s="56">
        <v>11293</v>
      </c>
      <c r="H445" s="56">
        <v>11292.39</v>
      </c>
      <c r="I445" s="20">
        <f>H445/G445</f>
        <v>0.9999459842380235</v>
      </c>
    </row>
    <row r="448" spans="1:9" s="4" customFormat="1" ht="12.75">
      <c r="A448" s="4" t="s">
        <v>592</v>
      </c>
      <c r="G448" s="57">
        <f>SUM(G449:G452)</f>
        <v>266250</v>
      </c>
      <c r="H448" s="57">
        <f>SUM(H449:H452)</f>
        <v>258701.63</v>
      </c>
      <c r="I448" s="23">
        <f>H448/G448</f>
        <v>0.9716493145539906</v>
      </c>
    </row>
    <row r="449" spans="1:9" ht="12.75">
      <c r="A449" t="s">
        <v>671</v>
      </c>
      <c r="G449" s="56">
        <v>143700</v>
      </c>
      <c r="H449" s="56">
        <v>138164.73</v>
      </c>
      <c r="I449" s="20">
        <f>H449/G449</f>
        <v>0.961480375782881</v>
      </c>
    </row>
    <row r="450" spans="1:9" ht="12.75">
      <c r="A450" t="s">
        <v>673</v>
      </c>
      <c r="G450" s="58">
        <v>32750</v>
      </c>
      <c r="H450" s="58">
        <v>30828</v>
      </c>
      <c r="I450" s="24">
        <f>H450/G450</f>
        <v>0.9413129770992367</v>
      </c>
    </row>
    <row r="451" ht="12.75">
      <c r="A451" t="s">
        <v>716</v>
      </c>
    </row>
    <row r="452" spans="1:9" ht="12.75">
      <c r="A452" t="s">
        <v>717</v>
      </c>
      <c r="G452" s="56">
        <v>89800</v>
      </c>
      <c r="H452" s="56">
        <v>89708.9</v>
      </c>
      <c r="I452" s="20">
        <f>H452/G452</f>
        <v>0.9989855233853006</v>
      </c>
    </row>
    <row r="453" spans="1:9" s="4" customFormat="1" ht="12.75">
      <c r="A453" s="4" t="s">
        <v>718</v>
      </c>
      <c r="G453" s="56"/>
      <c r="H453" s="56"/>
      <c r="I453" s="20"/>
    </row>
    <row r="454" spans="1:9" s="4" customFormat="1" ht="12.75">
      <c r="A454" s="4" t="s">
        <v>719</v>
      </c>
      <c r="G454" s="60">
        <f>SUM(G455,G464,G478)</f>
        <v>264086</v>
      </c>
      <c r="H454" s="60">
        <f>SUM(H455,H464,H478)</f>
        <v>249450.03</v>
      </c>
      <c r="I454" s="22">
        <f aca="true" t="shared" si="22" ref="I454:I462">H454/G454</f>
        <v>0.9445787735813334</v>
      </c>
    </row>
    <row r="455" spans="1:9" s="4" customFormat="1" ht="12.75">
      <c r="A455" s="4" t="s">
        <v>720</v>
      </c>
      <c r="G455" s="57">
        <f>SUM(G456:G462)</f>
        <v>62210</v>
      </c>
      <c r="H455" s="57">
        <f>SUM(H456:H462)</f>
        <v>58051.009999999995</v>
      </c>
      <c r="I455" s="23">
        <f t="shared" si="22"/>
        <v>0.933145957241601</v>
      </c>
    </row>
    <row r="456" spans="1:9" ht="12.75">
      <c r="A456" t="s">
        <v>690</v>
      </c>
      <c r="G456" s="56">
        <v>214</v>
      </c>
      <c r="H456" s="56">
        <v>213.9</v>
      </c>
      <c r="I456" s="20">
        <f t="shared" si="22"/>
        <v>0.9995327102803738</v>
      </c>
    </row>
    <row r="457" spans="1:9" ht="12.75">
      <c r="A457" t="s">
        <v>669</v>
      </c>
      <c r="G457" s="56">
        <v>37</v>
      </c>
      <c r="H457" s="56">
        <v>36.75</v>
      </c>
      <c r="I457" s="20">
        <f t="shared" si="22"/>
        <v>0.9932432432432432</v>
      </c>
    </row>
    <row r="458" spans="1:9" s="62" customFormat="1" ht="12.75">
      <c r="A458" s="62" t="s">
        <v>237</v>
      </c>
      <c r="G458" s="63">
        <v>8760</v>
      </c>
      <c r="H458" s="63">
        <v>7202</v>
      </c>
      <c r="I458" s="71">
        <f t="shared" si="22"/>
        <v>0.8221461187214611</v>
      </c>
    </row>
    <row r="459" spans="1:9" ht="12.75">
      <c r="A459" t="s">
        <v>670</v>
      </c>
      <c r="G459" s="56">
        <v>3540</v>
      </c>
      <c r="H459" s="56">
        <v>2845.31</v>
      </c>
      <c r="I459" s="20">
        <f t="shared" si="22"/>
        <v>0.8037598870056497</v>
      </c>
    </row>
    <row r="460" spans="1:9" ht="12.75">
      <c r="A460" t="s">
        <v>671</v>
      </c>
      <c r="G460" s="56">
        <v>614</v>
      </c>
      <c r="H460" s="56">
        <v>613.45</v>
      </c>
      <c r="I460" s="20">
        <f t="shared" si="22"/>
        <v>0.9991042345276874</v>
      </c>
    </row>
    <row r="461" spans="1:9" s="62" customFormat="1" ht="12.75">
      <c r="A461" s="62" t="s">
        <v>673</v>
      </c>
      <c r="G461" s="63">
        <v>45045</v>
      </c>
      <c r="H461" s="63">
        <v>43839.6</v>
      </c>
      <c r="I461" s="71">
        <f t="shared" si="22"/>
        <v>0.9732400932400932</v>
      </c>
    </row>
    <row r="462" spans="1:9" s="62" customFormat="1" ht="12.75">
      <c r="A462" s="62" t="s">
        <v>675</v>
      </c>
      <c r="G462" s="63">
        <v>4000</v>
      </c>
      <c r="H462" s="63">
        <v>3300</v>
      </c>
      <c r="I462" s="71">
        <f t="shared" si="22"/>
        <v>0.825</v>
      </c>
    </row>
    <row r="463" spans="1:9" s="4" customFormat="1" ht="12.75">
      <c r="A463" s="4" t="s">
        <v>724</v>
      </c>
      <c r="G463" s="56"/>
      <c r="H463" s="56"/>
      <c r="I463" s="20"/>
    </row>
    <row r="464" spans="1:9" s="4" customFormat="1" ht="12.75">
      <c r="A464" s="4" t="s">
        <v>725</v>
      </c>
      <c r="G464" s="57">
        <f>SUM(G465:G477)</f>
        <v>75007</v>
      </c>
      <c r="H464" s="57">
        <f>SUM(H465:H477)</f>
        <v>71135.1</v>
      </c>
      <c r="I464" s="23">
        <f aca="true" t="shared" si="23" ref="I464:I486">H464/G464</f>
        <v>0.9483794845814392</v>
      </c>
    </row>
    <row r="465" spans="1:9" ht="12.75">
      <c r="A465" t="s">
        <v>670</v>
      </c>
      <c r="G465" s="56">
        <v>8673</v>
      </c>
      <c r="H465" s="56">
        <v>8253.86</v>
      </c>
      <c r="I465" s="20">
        <f t="shared" si="23"/>
        <v>0.9516730081863255</v>
      </c>
    </row>
    <row r="466" spans="1:9" ht="12.75">
      <c r="A466" t="s">
        <v>671</v>
      </c>
      <c r="G466" s="56">
        <v>8300</v>
      </c>
      <c r="H466" s="56">
        <v>7984.55</v>
      </c>
      <c r="I466" s="20">
        <f t="shared" si="23"/>
        <v>0.9619939759036145</v>
      </c>
    </row>
    <row r="467" spans="1:9" ht="12.75">
      <c r="A467" t="s">
        <v>672</v>
      </c>
      <c r="G467" s="56">
        <v>3599</v>
      </c>
      <c r="H467" s="56">
        <v>3599</v>
      </c>
      <c r="I467" s="20">
        <f>H467/G467</f>
        <v>1</v>
      </c>
    </row>
    <row r="468" spans="1:9" ht="12.75">
      <c r="A468" t="s">
        <v>673</v>
      </c>
      <c r="G468" s="56">
        <v>10971</v>
      </c>
      <c r="H468" s="56">
        <v>10814.82</v>
      </c>
      <c r="I468" s="20">
        <f t="shared" si="23"/>
        <v>0.985764287667487</v>
      </c>
    </row>
    <row r="469" ht="12.75">
      <c r="A469" t="s">
        <v>212</v>
      </c>
    </row>
    <row r="470" spans="1:9" ht="12.75">
      <c r="A470" t="s">
        <v>582</v>
      </c>
      <c r="G470" s="56">
        <v>1446</v>
      </c>
      <c r="H470" s="56">
        <v>652.65</v>
      </c>
      <c r="I470" s="20">
        <f>H470/G470</f>
        <v>0.45134854771784233</v>
      </c>
    </row>
    <row r="471" spans="1:9" ht="12.75">
      <c r="A471" t="s">
        <v>675</v>
      </c>
      <c r="G471" s="56">
        <v>410</v>
      </c>
      <c r="H471" s="56">
        <v>410</v>
      </c>
      <c r="I471" s="20">
        <f t="shared" si="23"/>
        <v>1</v>
      </c>
    </row>
    <row r="472" ht="12.75">
      <c r="A472" t="s">
        <v>230</v>
      </c>
    </row>
    <row r="473" spans="1:9" ht="12.75">
      <c r="A473" t="s">
        <v>231</v>
      </c>
      <c r="G473" s="56">
        <v>400</v>
      </c>
      <c r="H473" s="56">
        <v>0</v>
      </c>
      <c r="I473" s="20">
        <f>H473/G473</f>
        <v>0</v>
      </c>
    </row>
    <row r="474" ht="12.75">
      <c r="A474" t="s">
        <v>155</v>
      </c>
    </row>
    <row r="475" spans="1:9" ht="12.75">
      <c r="A475" t="s">
        <v>156</v>
      </c>
      <c r="G475" s="56">
        <v>500</v>
      </c>
      <c r="H475" s="56">
        <v>0</v>
      </c>
      <c r="I475" s="20">
        <f>H475/G475</f>
        <v>0</v>
      </c>
    </row>
    <row r="476" ht="12.75">
      <c r="A476" t="s">
        <v>716</v>
      </c>
    </row>
    <row r="477" spans="1:9" ht="12.75">
      <c r="A477" t="s">
        <v>717</v>
      </c>
      <c r="G477" s="56">
        <v>40708</v>
      </c>
      <c r="H477" s="56">
        <v>39420.22</v>
      </c>
      <c r="I477" s="20">
        <f>H477/G477</f>
        <v>0.9683654318561462</v>
      </c>
    </row>
    <row r="478" spans="1:9" s="4" customFormat="1" ht="12.75">
      <c r="A478" s="4" t="s">
        <v>726</v>
      </c>
      <c r="G478" s="57">
        <f>SUM(G479:G503)</f>
        <v>126869</v>
      </c>
      <c r="H478" s="57">
        <f>SUM(H479:H503)</f>
        <v>120263.92</v>
      </c>
      <c r="I478" s="23">
        <f t="shared" si="23"/>
        <v>0.9479377941025783</v>
      </c>
    </row>
    <row r="479" spans="1:9" s="62" customFormat="1" ht="12.75">
      <c r="A479" s="62" t="s">
        <v>136</v>
      </c>
      <c r="G479" s="63"/>
      <c r="H479" s="63"/>
      <c r="I479" s="71"/>
    </row>
    <row r="480" spans="1:9" s="62" customFormat="1" ht="12.75">
      <c r="A480" s="62" t="s">
        <v>274</v>
      </c>
      <c r="G480" s="63">
        <v>2000</v>
      </c>
      <c r="H480" s="63">
        <v>625.99</v>
      </c>
      <c r="I480" s="71">
        <f>H480/G480</f>
        <v>0.312995</v>
      </c>
    </row>
    <row r="481" spans="1:9" ht="12.75">
      <c r="A481" t="s">
        <v>666</v>
      </c>
      <c r="G481" s="56">
        <v>78738</v>
      </c>
      <c r="H481" s="56">
        <v>78340</v>
      </c>
      <c r="I481" s="20">
        <f t="shared" si="23"/>
        <v>0.9949452615001652</v>
      </c>
    </row>
    <row r="482" spans="1:9" ht="12.75">
      <c r="A482" t="s">
        <v>667</v>
      </c>
      <c r="G482" s="56">
        <v>5549</v>
      </c>
      <c r="H482" s="56">
        <v>5545.33</v>
      </c>
      <c r="I482" s="20">
        <f t="shared" si="23"/>
        <v>0.9993386195710938</v>
      </c>
    </row>
    <row r="483" spans="1:9" ht="12.75">
      <c r="A483" t="s">
        <v>690</v>
      </c>
      <c r="G483" s="56">
        <v>12026</v>
      </c>
      <c r="H483" s="56">
        <v>11789.18</v>
      </c>
      <c r="I483" s="20">
        <f t="shared" si="23"/>
        <v>0.9803076667221021</v>
      </c>
    </row>
    <row r="484" spans="1:9" ht="12.75">
      <c r="A484" t="s">
        <v>669</v>
      </c>
      <c r="G484" s="56">
        <v>1940</v>
      </c>
      <c r="H484" s="56">
        <v>1909.7</v>
      </c>
      <c r="I484" s="20">
        <f t="shared" si="23"/>
        <v>0.9843814432989691</v>
      </c>
    </row>
    <row r="485" spans="1:9" ht="12.75">
      <c r="A485" t="s">
        <v>237</v>
      </c>
      <c r="G485" s="56">
        <v>800</v>
      </c>
      <c r="H485" s="56">
        <v>350</v>
      </c>
      <c r="I485" s="20">
        <f t="shared" si="23"/>
        <v>0.4375</v>
      </c>
    </row>
    <row r="486" spans="1:9" ht="12.75">
      <c r="A486" t="s">
        <v>670</v>
      </c>
      <c r="G486" s="56">
        <v>8250</v>
      </c>
      <c r="H486" s="56">
        <v>6667.68</v>
      </c>
      <c r="I486" s="20">
        <f t="shared" si="23"/>
        <v>0.8082036363636363</v>
      </c>
    </row>
    <row r="487" ht="12.75">
      <c r="A487" t="s">
        <v>727</v>
      </c>
    </row>
    <row r="488" spans="1:9" ht="12.75">
      <c r="A488" t="s">
        <v>728</v>
      </c>
      <c r="G488" s="56">
        <v>9715</v>
      </c>
      <c r="H488" s="56">
        <v>9693.7</v>
      </c>
      <c r="I488" s="20">
        <f>H488/G488</f>
        <v>0.9978075141533711</v>
      </c>
    </row>
    <row r="489" spans="1:9" ht="12.75">
      <c r="A489" t="s">
        <v>672</v>
      </c>
      <c r="G489" s="56">
        <v>300</v>
      </c>
      <c r="H489" s="56">
        <v>0</v>
      </c>
      <c r="I489" s="20">
        <f>H489/G489</f>
        <v>0</v>
      </c>
    </row>
    <row r="490" spans="1:9" ht="12.75">
      <c r="A490" t="s">
        <v>520</v>
      </c>
      <c r="G490" s="56">
        <v>45</v>
      </c>
      <c r="H490" s="56">
        <v>45</v>
      </c>
      <c r="I490" s="20">
        <f>H490/G490</f>
        <v>1</v>
      </c>
    </row>
    <row r="491" spans="1:9" ht="12.75">
      <c r="A491" t="s">
        <v>673</v>
      </c>
      <c r="G491" s="56">
        <v>625</v>
      </c>
      <c r="H491" s="56">
        <v>319.76</v>
      </c>
      <c r="I491" s="20">
        <f>H491/G491</f>
        <v>0.511616</v>
      </c>
    </row>
    <row r="492" spans="1:9" ht="12.75">
      <c r="A492" t="s">
        <v>240</v>
      </c>
      <c r="G492" s="56">
        <v>676</v>
      </c>
      <c r="H492" s="56">
        <v>552.12</v>
      </c>
      <c r="I492" s="20">
        <f>H492/G492</f>
        <v>0.8167455621301776</v>
      </c>
    </row>
    <row r="493" ht="12.75">
      <c r="A493" t="s">
        <v>212</v>
      </c>
    </row>
    <row r="494" spans="1:9" ht="12.75">
      <c r="A494" t="s">
        <v>582</v>
      </c>
      <c r="G494" s="56">
        <v>1500</v>
      </c>
      <c r="H494" s="56">
        <v>785.77</v>
      </c>
      <c r="I494" s="20">
        <f>H494/G494</f>
        <v>0.5238466666666667</v>
      </c>
    </row>
    <row r="495" spans="1:9" ht="12.75">
      <c r="A495" t="s">
        <v>674</v>
      </c>
      <c r="G495" s="56">
        <v>1160</v>
      </c>
      <c r="H495" s="56">
        <v>1136.82</v>
      </c>
      <c r="I495" s="20">
        <f>H495/G495</f>
        <v>0.9800172413793103</v>
      </c>
    </row>
    <row r="496" ht="12.75">
      <c r="A496" t="s">
        <v>703</v>
      </c>
    </row>
    <row r="497" spans="1:9" ht="12.75">
      <c r="A497" t="s">
        <v>677</v>
      </c>
      <c r="G497" s="56">
        <v>1965</v>
      </c>
      <c r="H497" s="56">
        <v>1965</v>
      </c>
      <c r="I497" s="20">
        <f>H497/G497</f>
        <v>1</v>
      </c>
    </row>
    <row r="498" ht="12.75">
      <c r="A498" t="s">
        <v>214</v>
      </c>
    </row>
    <row r="499" spans="1:9" ht="12.75">
      <c r="A499" t="s">
        <v>229</v>
      </c>
      <c r="G499" s="56">
        <v>380</v>
      </c>
      <c r="H499" s="56">
        <v>0</v>
      </c>
      <c r="I499" s="20">
        <f>H499/G499</f>
        <v>0</v>
      </c>
    </row>
    <row r="500" ht="12.75">
      <c r="A500" t="s">
        <v>583</v>
      </c>
    </row>
    <row r="501" spans="1:9" ht="12.75">
      <c r="A501" t="s">
        <v>231</v>
      </c>
      <c r="G501" s="56">
        <v>200</v>
      </c>
      <c r="H501" s="56">
        <v>0</v>
      </c>
      <c r="I501" s="20">
        <f>H501/G501</f>
        <v>0</v>
      </c>
    </row>
    <row r="502" ht="12.75">
      <c r="A502" t="s">
        <v>584</v>
      </c>
    </row>
    <row r="503" spans="1:9" ht="12.75">
      <c r="A503" t="s">
        <v>156</v>
      </c>
      <c r="G503" s="56">
        <v>1000</v>
      </c>
      <c r="H503" s="56">
        <v>537.87</v>
      </c>
      <c r="I503" s="20">
        <f>H503/G503</f>
        <v>0.53787</v>
      </c>
    </row>
    <row r="504" spans="1:9" s="4" customFormat="1" ht="12.75">
      <c r="A504" s="4" t="s">
        <v>729</v>
      </c>
      <c r="G504" s="60">
        <f>SUM(G505,G509)</f>
        <v>68886</v>
      </c>
      <c r="H504" s="60">
        <f>SUM(H505,H509)</f>
        <v>68615.6</v>
      </c>
      <c r="I504" s="22">
        <f>H504/G504</f>
        <v>0.9960746740992366</v>
      </c>
    </row>
    <row r="505" spans="1:9" s="4" customFormat="1" ht="12.75">
      <c r="A505" s="4" t="s">
        <v>730</v>
      </c>
      <c r="G505" s="57">
        <f>SUM(G506:G507)</f>
        <v>4786</v>
      </c>
      <c r="H505" s="57">
        <f>SUM(H506:H507)</f>
        <v>4722.6</v>
      </c>
      <c r="I505" s="23">
        <f>H505/G505</f>
        <v>0.9867530296698706</v>
      </c>
    </row>
    <row r="506" spans="1:9" ht="12.75">
      <c r="A506" t="s">
        <v>670</v>
      </c>
      <c r="G506" s="56">
        <v>1200</v>
      </c>
      <c r="H506" s="56">
        <v>1136.66</v>
      </c>
      <c r="I506" s="20">
        <f>H506/G506</f>
        <v>0.9472166666666667</v>
      </c>
    </row>
    <row r="507" spans="1:9" ht="12.75">
      <c r="A507" t="s">
        <v>282</v>
      </c>
      <c r="G507" s="56">
        <v>3586</v>
      </c>
      <c r="H507" s="56">
        <v>3585.94</v>
      </c>
      <c r="I507" s="20">
        <f>H507/G507</f>
        <v>0.9999832682654769</v>
      </c>
    </row>
    <row r="508" spans="1:9" s="4" customFormat="1" ht="12.75">
      <c r="A508" s="4" t="s">
        <v>731</v>
      </c>
      <c r="G508" s="56"/>
      <c r="H508" s="56"/>
      <c r="I508" s="20"/>
    </row>
    <row r="509" spans="1:9" s="4" customFormat="1" ht="12.75">
      <c r="A509" s="4" t="s">
        <v>732</v>
      </c>
      <c r="G509" s="57">
        <f>SUM(G512:G515)</f>
        <v>64100</v>
      </c>
      <c r="H509" s="57">
        <f>SUM(H512:H515)</f>
        <v>63893</v>
      </c>
      <c r="I509" s="23">
        <f>H509/G509</f>
        <v>0.9967706708268331</v>
      </c>
    </row>
    <row r="510" ht="12.75">
      <c r="A510" t="s">
        <v>57</v>
      </c>
    </row>
    <row r="511" ht="12.75">
      <c r="A511" t="s">
        <v>276</v>
      </c>
    </row>
    <row r="512" spans="1:11" ht="12.75">
      <c r="A512" t="s">
        <v>275</v>
      </c>
      <c r="G512" s="56">
        <v>61100</v>
      </c>
      <c r="H512" s="56">
        <v>61100</v>
      </c>
      <c r="I512" s="20">
        <f>H512/G512</f>
        <v>1</v>
      </c>
      <c r="K512" t="s">
        <v>58</v>
      </c>
    </row>
    <row r="513" ht="12.75">
      <c r="A513" t="s">
        <v>227</v>
      </c>
    </row>
    <row r="514" spans="1:9" ht="12.75">
      <c r="A514" t="s">
        <v>228</v>
      </c>
      <c r="G514" s="56">
        <v>2000</v>
      </c>
      <c r="H514" s="56">
        <v>2000</v>
      </c>
      <c r="I514" s="20">
        <f>H514/G514</f>
        <v>1</v>
      </c>
    </row>
    <row r="515" spans="1:9" ht="12.75">
      <c r="A515" t="s">
        <v>282</v>
      </c>
      <c r="G515" s="56">
        <v>1000</v>
      </c>
      <c r="H515" s="56">
        <v>793</v>
      </c>
      <c r="I515" s="20">
        <f>H515/G515</f>
        <v>0.793</v>
      </c>
    </row>
    <row r="518" spans="1:9" ht="12.75">
      <c r="A518" s="7" t="s">
        <v>733</v>
      </c>
      <c r="B518" s="7"/>
      <c r="C518" s="7"/>
      <c r="D518" s="7"/>
      <c r="E518" s="7"/>
      <c r="F518" s="7"/>
      <c r="G518" s="60">
        <f>SUM(G8,G28,G47,G64,G72,G78,G138,G144,G150,G179,G190,G312,G330,G412,G434,G454,G504,G187,G172)</f>
        <v>7880930.6</v>
      </c>
      <c r="H518" s="60">
        <f>SUM(H8,H28,H47,H64,H78,H138,H144,H150,H179,H190,H312,H330,H412,H434,H454,H504,H72,H187,H172)</f>
        <v>7545611.66</v>
      </c>
      <c r="I518" s="20">
        <f>H518/G518</f>
        <v>0.9574518598095509</v>
      </c>
    </row>
    <row r="532" spans="7:9" ht="12.75">
      <c r="G532" s="57"/>
      <c r="H532" s="57"/>
      <c r="I532" s="23"/>
    </row>
    <row r="535" spans="7:9" ht="12.75">
      <c r="G535" s="58"/>
      <c r="H535" s="58"/>
      <c r="I535" s="24"/>
    </row>
    <row r="536" spans="7:9" ht="12.75">
      <c r="G536" s="57"/>
      <c r="H536" s="57"/>
      <c r="I536" s="23"/>
    </row>
    <row r="543" spans="7:9" ht="12.75">
      <c r="G543" s="57"/>
      <c r="H543" s="57"/>
      <c r="I543" s="23"/>
    </row>
    <row r="544" spans="7:9" ht="12.75">
      <c r="G544" s="57"/>
      <c r="H544" s="57"/>
      <c r="I544" s="23"/>
    </row>
    <row r="548" spans="7:9" ht="12.75">
      <c r="G548" s="57"/>
      <c r="H548" s="57"/>
      <c r="I548" s="23"/>
    </row>
    <row r="550" spans="7:9" ht="12.75">
      <c r="G550" s="60"/>
      <c r="H550" s="60"/>
      <c r="I550" s="22"/>
    </row>
    <row r="551" spans="7:9" ht="12.75">
      <c r="G551" s="57"/>
      <c r="H551" s="57"/>
      <c r="I551" s="23"/>
    </row>
    <row r="552" spans="7:9" ht="12.75">
      <c r="G552" s="57"/>
      <c r="H552" s="57"/>
      <c r="I552" s="23"/>
    </row>
    <row r="564" spans="7:9" ht="12.75">
      <c r="G564" s="57"/>
      <c r="H564" s="57"/>
      <c r="I564" s="23"/>
    </row>
    <row r="565" spans="7:9" ht="12.75">
      <c r="G565" s="60"/>
      <c r="H565" s="60"/>
      <c r="I565" s="22"/>
    </row>
    <row r="566" spans="7:9" ht="12.75">
      <c r="G566" s="57"/>
      <c r="H566" s="57"/>
      <c r="I566" s="23"/>
    </row>
    <row r="569" spans="7:9" ht="12.75">
      <c r="G569" s="57"/>
      <c r="H569" s="57"/>
      <c r="I569" s="23"/>
    </row>
    <row r="574" spans="7:9" ht="12.75">
      <c r="G574" s="60"/>
      <c r="H574" s="60"/>
      <c r="I574" s="22"/>
    </row>
    <row r="575" spans="7:9" ht="12.75">
      <c r="G575" s="57"/>
      <c r="H575" s="57"/>
      <c r="I575" s="23"/>
    </row>
    <row r="576" spans="7:9" ht="12.75">
      <c r="G576" s="57"/>
      <c r="H576" s="57"/>
      <c r="I576" s="23"/>
    </row>
    <row r="580" spans="7:9" ht="12.75">
      <c r="G580" s="57"/>
      <c r="H580" s="57"/>
      <c r="I580" s="23"/>
    </row>
    <row r="581" spans="7:9" ht="12.75">
      <c r="G581" s="57"/>
      <c r="H581" s="57"/>
      <c r="I581" s="23"/>
    </row>
    <row r="585" spans="7:9" ht="12.75">
      <c r="G585" s="57"/>
      <c r="H585" s="57"/>
      <c r="I585" s="23"/>
    </row>
    <row r="598" spans="7:9" ht="12.75">
      <c r="G598" s="60"/>
      <c r="H598" s="60"/>
      <c r="I598" s="22"/>
    </row>
    <row r="599" spans="7:9" ht="12.75">
      <c r="G599" s="57"/>
      <c r="H599" s="57"/>
      <c r="I599" s="23"/>
    </row>
    <row r="604" spans="7:9" ht="12.75">
      <c r="G604" s="57"/>
      <c r="H604" s="57"/>
      <c r="I604" s="23"/>
    </row>
    <row r="605" spans="7:9" ht="12.75">
      <c r="G605" s="57"/>
      <c r="H605" s="57"/>
      <c r="I605" s="23"/>
    </row>
    <row r="610" spans="7:9" ht="12.75">
      <c r="G610" s="60"/>
      <c r="H610" s="60"/>
      <c r="I610" s="22"/>
    </row>
  </sheetData>
  <mergeCells count="1">
    <mergeCell ref="A304:E30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workbookViewId="0" topLeftCell="A106">
      <selection activeCell="K42" sqref="K42"/>
    </sheetView>
  </sheetViews>
  <sheetFormatPr defaultColWidth="9.00390625" defaultRowHeight="12.75"/>
  <cols>
    <col min="5" max="5" width="10.875" style="0" customWidth="1"/>
    <col min="7" max="7" width="11.75390625" style="56" customWidth="1"/>
    <col min="8" max="8" width="12.125" style="56" customWidth="1"/>
    <col min="9" max="9" width="6.375" style="3" customWidth="1"/>
  </cols>
  <sheetData>
    <row r="1" spans="1:9" s="34" customFormat="1" ht="18">
      <c r="A1" s="8" t="s">
        <v>98</v>
      </c>
      <c r="G1" s="74"/>
      <c r="H1" s="74"/>
      <c r="I1" s="35"/>
    </row>
    <row r="2" spans="1:9" s="34" customFormat="1" ht="18">
      <c r="A2" s="8" t="s">
        <v>82</v>
      </c>
      <c r="B2" s="8"/>
      <c r="C2" s="8"/>
      <c r="D2" s="8"/>
      <c r="E2" s="8"/>
      <c r="F2" s="8"/>
      <c r="G2" s="76"/>
      <c r="H2" s="76"/>
      <c r="I2" s="26"/>
    </row>
    <row r="3" spans="1:9" s="8" customFormat="1" ht="18">
      <c r="A3" s="8" t="s">
        <v>137</v>
      </c>
      <c r="G3" s="76"/>
      <c r="H3" s="76"/>
      <c r="I3" s="26"/>
    </row>
    <row r="6" spans="1:9" s="4" customFormat="1" ht="12.75">
      <c r="A6" s="4" t="s">
        <v>742</v>
      </c>
      <c r="G6" s="75" t="s">
        <v>734</v>
      </c>
      <c r="H6" s="75" t="s">
        <v>91</v>
      </c>
      <c r="I6" s="73" t="s">
        <v>28</v>
      </c>
    </row>
    <row r="7" spans="7:9" s="4" customFormat="1" ht="12.75">
      <c r="G7" s="75" t="s">
        <v>138</v>
      </c>
      <c r="H7" s="75" t="s">
        <v>138</v>
      </c>
      <c r="I7" s="73" t="s">
        <v>278</v>
      </c>
    </row>
    <row r="9" spans="1:9" s="50" customFormat="1" ht="12.75">
      <c r="A9" s="50" t="s">
        <v>190</v>
      </c>
      <c r="G9" s="65">
        <f>SUM(G10)</f>
        <v>209652.4</v>
      </c>
      <c r="H9" s="65">
        <f>SUM(H10)</f>
        <v>209652.4</v>
      </c>
      <c r="I9" s="66">
        <f>H9/G9</f>
        <v>1</v>
      </c>
    </row>
    <row r="10" spans="1:9" s="62" customFormat="1" ht="12.75">
      <c r="A10" s="62" t="s">
        <v>191</v>
      </c>
      <c r="G10" s="59">
        <f>SUM(G14)</f>
        <v>209652.4</v>
      </c>
      <c r="H10" s="59">
        <f>SUM(H14)</f>
        <v>209652.4</v>
      </c>
      <c r="I10" s="51">
        <f>H10/G10</f>
        <v>1</v>
      </c>
    </row>
    <row r="11" spans="1:12" ht="12.75">
      <c r="A11" t="s">
        <v>197</v>
      </c>
      <c r="L11">
        <v>0</v>
      </c>
    </row>
    <row r="12" ht="12.75">
      <c r="A12" t="s">
        <v>283</v>
      </c>
    </row>
    <row r="13" ht="12.75">
      <c r="A13" t="s">
        <v>745</v>
      </c>
    </row>
    <row r="14" spans="1:9" s="4" customFormat="1" ht="12.75">
      <c r="A14" t="s">
        <v>48</v>
      </c>
      <c r="B14"/>
      <c r="C14"/>
      <c r="D14"/>
      <c r="E14"/>
      <c r="F14"/>
      <c r="G14" s="56">
        <v>209652.4</v>
      </c>
      <c r="H14" s="56">
        <v>209652.4</v>
      </c>
      <c r="I14" s="3">
        <f>H14/G14</f>
        <v>1</v>
      </c>
    </row>
    <row r="15" spans="1:9" s="4" customFormat="1" ht="12.75">
      <c r="A15" s="4" t="s">
        <v>743</v>
      </c>
      <c r="G15" s="60">
        <f>SUM(G16)</f>
        <v>23433</v>
      </c>
      <c r="H15" s="60">
        <f>SUM(H16)</f>
        <v>23433</v>
      </c>
      <c r="I15" s="10">
        <f>H15/G15</f>
        <v>1</v>
      </c>
    </row>
    <row r="16" spans="1:9" s="4" customFormat="1" ht="12.75">
      <c r="A16" s="4" t="s">
        <v>744</v>
      </c>
      <c r="G16" s="57">
        <f>SUM(G20)</f>
        <v>23433</v>
      </c>
      <c r="H16" s="57">
        <f>SUM(H20)</f>
        <v>23433</v>
      </c>
      <c r="I16" s="18">
        <f>H16/G16</f>
        <v>1</v>
      </c>
    </row>
    <row r="17" ht="12.75">
      <c r="A17" t="s">
        <v>197</v>
      </c>
    </row>
    <row r="18" ht="12.75">
      <c r="A18" t="s">
        <v>283</v>
      </c>
    </row>
    <row r="19" ht="12.75">
      <c r="A19" t="s">
        <v>745</v>
      </c>
    </row>
    <row r="20" spans="1:9" s="4" customFormat="1" ht="12.75">
      <c r="A20" t="s">
        <v>48</v>
      </c>
      <c r="B20"/>
      <c r="C20"/>
      <c r="D20"/>
      <c r="E20"/>
      <c r="F20"/>
      <c r="G20" s="56">
        <v>23433</v>
      </c>
      <c r="H20" s="56">
        <v>23433</v>
      </c>
      <c r="I20" s="3">
        <f>H20/G20</f>
        <v>1</v>
      </c>
    </row>
    <row r="21" spans="1:9" s="4" customFormat="1" ht="12.75">
      <c r="A21" s="4" t="s">
        <v>746</v>
      </c>
      <c r="G21" s="57"/>
      <c r="H21" s="57"/>
      <c r="I21" s="18"/>
    </row>
    <row r="22" spans="1:9" s="4" customFormat="1" ht="12.75">
      <c r="A22" s="4" t="s">
        <v>747</v>
      </c>
      <c r="G22" s="56"/>
      <c r="H22" s="56"/>
      <c r="I22" s="3"/>
    </row>
    <row r="23" spans="1:9" s="4" customFormat="1" ht="12.75">
      <c r="A23" s="4" t="s">
        <v>748</v>
      </c>
      <c r="G23" s="56"/>
      <c r="H23" s="56"/>
      <c r="I23" s="3"/>
    </row>
    <row r="24" spans="1:9" s="4" customFormat="1" ht="12.75">
      <c r="A24" s="4" t="s">
        <v>694</v>
      </c>
      <c r="G24" s="60">
        <f>SUM(G26)</f>
        <v>454</v>
      </c>
      <c r="H24" s="60">
        <f>SUM(H26)</f>
        <v>454</v>
      </c>
      <c r="I24" s="10">
        <f>H24/G24</f>
        <v>1</v>
      </c>
    </row>
    <row r="25" spans="1:6" ht="12.75">
      <c r="A25" s="4" t="s">
        <v>580</v>
      </c>
      <c r="B25" s="4"/>
      <c r="C25" s="4"/>
      <c r="D25" s="4"/>
      <c r="E25" s="4"/>
      <c r="F25" s="4"/>
    </row>
    <row r="26" spans="1:9" s="4" customFormat="1" ht="12.75">
      <c r="A26" s="4" t="s">
        <v>581</v>
      </c>
      <c r="G26" s="57">
        <f>SUM(G30)</f>
        <v>454</v>
      </c>
      <c r="H26" s="57">
        <f>SUM(H30)</f>
        <v>454</v>
      </c>
      <c r="I26" s="18">
        <f>H26/G26</f>
        <v>1</v>
      </c>
    </row>
    <row r="27" ht="12.75">
      <c r="A27" t="s">
        <v>198</v>
      </c>
    </row>
    <row r="28" ht="12.75">
      <c r="A28" t="s">
        <v>590</v>
      </c>
    </row>
    <row r="29" ht="12.75">
      <c r="A29" t="s">
        <v>591</v>
      </c>
    </row>
    <row r="30" spans="1:9" s="4" customFormat="1" ht="12.75">
      <c r="A30" t="s">
        <v>32</v>
      </c>
      <c r="B30"/>
      <c r="C30"/>
      <c r="D30"/>
      <c r="E30"/>
      <c r="F30"/>
      <c r="G30" s="56">
        <v>454</v>
      </c>
      <c r="H30" s="56">
        <v>454</v>
      </c>
      <c r="I30" s="3">
        <f>H30/G30</f>
        <v>1</v>
      </c>
    </row>
    <row r="31" spans="1:9" s="4" customFormat="1" ht="12.75">
      <c r="A31" s="4" t="s">
        <v>749</v>
      </c>
      <c r="G31" s="60">
        <f>SUM(G32)</f>
        <v>500</v>
      </c>
      <c r="H31" s="60">
        <f>SUM(H32)</f>
        <v>500</v>
      </c>
      <c r="I31" s="10">
        <f>H31/G31</f>
        <v>1</v>
      </c>
    </row>
    <row r="32" spans="1:9" ht="12.75">
      <c r="A32" s="4" t="s">
        <v>750</v>
      </c>
      <c r="B32" s="4"/>
      <c r="C32" s="4"/>
      <c r="D32" s="4"/>
      <c r="E32" s="4"/>
      <c r="F32" s="4"/>
      <c r="G32" s="57">
        <f>SUM(G36)</f>
        <v>500</v>
      </c>
      <c r="H32" s="57">
        <f>SUM(H36)</f>
        <v>500</v>
      </c>
      <c r="I32" s="18">
        <f>H32/G32</f>
        <v>1</v>
      </c>
    </row>
    <row r="33" ht="12.75">
      <c r="A33" t="s">
        <v>199</v>
      </c>
    </row>
    <row r="34" ht="12.75">
      <c r="A34" t="s">
        <v>577</v>
      </c>
    </row>
    <row r="35" ht="12.75">
      <c r="A35" t="s">
        <v>578</v>
      </c>
    </row>
    <row r="36" spans="1:9" s="4" customFormat="1" ht="12.75">
      <c r="A36" t="s">
        <v>49</v>
      </c>
      <c r="B36"/>
      <c r="C36"/>
      <c r="D36"/>
      <c r="E36"/>
      <c r="F36"/>
      <c r="G36" s="56">
        <v>500</v>
      </c>
      <c r="H36" s="56">
        <v>500</v>
      </c>
      <c r="I36" s="3">
        <f>H36/G36</f>
        <v>1</v>
      </c>
    </row>
    <row r="37" spans="1:9" s="4" customFormat="1" ht="12.75">
      <c r="A37" s="4" t="s">
        <v>587</v>
      </c>
      <c r="G37" s="56"/>
      <c r="H37" s="56"/>
      <c r="I37" s="3"/>
    </row>
    <row r="38" spans="1:9" s="4" customFormat="1" ht="12.75">
      <c r="A38" s="4" t="s">
        <v>588</v>
      </c>
      <c r="G38" s="60">
        <f>SUM(G39)</f>
        <v>1000</v>
      </c>
      <c r="H38" s="60">
        <f>SUM(H39)</f>
        <v>1000</v>
      </c>
      <c r="I38" s="10">
        <f>H38/G38</f>
        <v>1</v>
      </c>
    </row>
    <row r="39" spans="1:9" ht="12.75">
      <c r="A39" s="4" t="s">
        <v>589</v>
      </c>
      <c r="B39" s="4"/>
      <c r="C39" s="4"/>
      <c r="D39" s="4"/>
      <c r="E39" s="4"/>
      <c r="F39" s="4"/>
      <c r="G39" s="57">
        <f>SUM(G43)</f>
        <v>1000</v>
      </c>
      <c r="H39" s="57">
        <f>SUM(H43)</f>
        <v>1000</v>
      </c>
      <c r="I39" s="18">
        <f>H39/G39</f>
        <v>1</v>
      </c>
    </row>
    <row r="40" ht="12.75">
      <c r="A40" t="s">
        <v>198</v>
      </c>
    </row>
    <row r="41" ht="12.75">
      <c r="A41" t="s">
        <v>590</v>
      </c>
    </row>
    <row r="42" ht="12.75">
      <c r="A42" t="s">
        <v>591</v>
      </c>
    </row>
    <row r="43" spans="1:9" s="4" customFormat="1" ht="12.75">
      <c r="A43" t="s">
        <v>32</v>
      </c>
      <c r="B43"/>
      <c r="C43"/>
      <c r="D43"/>
      <c r="E43"/>
      <c r="F43"/>
      <c r="G43" s="56">
        <v>1000</v>
      </c>
      <c r="H43" s="56">
        <v>1000</v>
      </c>
      <c r="I43" s="3">
        <f>H43/G43</f>
        <v>1</v>
      </c>
    </row>
    <row r="44" spans="1:9" s="4" customFormat="1" ht="12.75">
      <c r="A44" s="4" t="s">
        <v>200</v>
      </c>
      <c r="G44" s="60">
        <f>SUM(G61,G67,G48)</f>
        <v>461107</v>
      </c>
      <c r="H44" s="60">
        <f>SUM(H61,H67,H48)</f>
        <v>460600</v>
      </c>
      <c r="I44" s="10">
        <f>H44/G44</f>
        <v>0.9989004721246912</v>
      </c>
    </row>
    <row r="45" spans="1:9" s="4" customFormat="1" ht="12.75">
      <c r="A45" s="4" t="s">
        <v>478</v>
      </c>
      <c r="G45" s="60"/>
      <c r="H45" s="60"/>
      <c r="I45" s="10"/>
    </row>
    <row r="46" spans="1:9" s="4" customFormat="1" ht="12.75">
      <c r="A46" s="4" t="s">
        <v>479</v>
      </c>
      <c r="G46" s="60"/>
      <c r="H46" s="60"/>
      <c r="I46" s="10"/>
    </row>
    <row r="47" spans="1:9" s="4" customFormat="1" ht="12.75">
      <c r="A47" s="4" t="s">
        <v>480</v>
      </c>
      <c r="G47" s="60"/>
      <c r="H47" s="60"/>
      <c r="I47" s="10"/>
    </row>
    <row r="48" spans="1:9" s="4" customFormat="1" ht="12.75">
      <c r="A48" s="4" t="s">
        <v>481</v>
      </c>
      <c r="G48" s="57">
        <f>SUM(G54)</f>
        <v>444945</v>
      </c>
      <c r="H48" s="57">
        <f>SUM(H54)</f>
        <v>444438</v>
      </c>
      <c r="I48" s="18">
        <f>H48/G48</f>
        <v>0.9988605333243434</v>
      </c>
    </row>
    <row r="49" spans="7:9" s="4" customFormat="1" ht="12.75">
      <c r="G49" s="57"/>
      <c r="H49" s="57"/>
      <c r="I49" s="18"/>
    </row>
    <row r="50" spans="7:9" s="4" customFormat="1" ht="12.75">
      <c r="G50" s="57"/>
      <c r="H50" s="57"/>
      <c r="I50" s="18"/>
    </row>
    <row r="51" ht="12.75">
      <c r="A51" t="s">
        <v>199</v>
      </c>
    </row>
    <row r="52" ht="12.75">
      <c r="A52" t="s">
        <v>590</v>
      </c>
    </row>
    <row r="53" ht="12.75">
      <c r="A53" t="s">
        <v>591</v>
      </c>
    </row>
    <row r="54" spans="1:9" s="4" customFormat="1" ht="12.75">
      <c r="A54" t="s">
        <v>32</v>
      </c>
      <c r="B54"/>
      <c r="C54"/>
      <c r="D54"/>
      <c r="E54"/>
      <c r="F54"/>
      <c r="G54" s="56">
        <v>444945</v>
      </c>
      <c r="H54" s="56">
        <v>444438</v>
      </c>
      <c r="I54" s="3">
        <f>H54/G54</f>
        <v>0.9988605333243434</v>
      </c>
    </row>
    <row r="55" spans="1:9" s="4" customFormat="1" ht="12.75">
      <c r="A55"/>
      <c r="B55"/>
      <c r="C55"/>
      <c r="D55"/>
      <c r="E55"/>
      <c r="F55"/>
      <c r="G55" s="56"/>
      <c r="H55" s="56"/>
      <c r="I55" s="3"/>
    </row>
    <row r="56" spans="1:9" s="4" customFormat="1" ht="12.75">
      <c r="A56" s="4" t="s">
        <v>508</v>
      </c>
      <c r="G56" s="57"/>
      <c r="H56" s="57"/>
      <c r="I56" s="18"/>
    </row>
    <row r="57" spans="1:9" s="4" customFormat="1" ht="12.75">
      <c r="A57" t="s">
        <v>266</v>
      </c>
      <c r="B57"/>
      <c r="C57"/>
      <c r="D57"/>
      <c r="E57"/>
      <c r="F57"/>
      <c r="G57" s="57"/>
      <c r="H57" s="57"/>
      <c r="I57" s="18"/>
    </row>
    <row r="58" spans="1:9" s="50" customFormat="1" ht="12.75">
      <c r="A58" s="50" t="s">
        <v>2</v>
      </c>
      <c r="G58" s="59"/>
      <c r="H58" s="59"/>
      <c r="I58" s="51"/>
    </row>
    <row r="59" spans="1:9" s="4" customFormat="1" ht="12.75">
      <c r="A59" s="4" t="s">
        <v>3</v>
      </c>
      <c r="G59" s="57"/>
      <c r="H59" s="57"/>
      <c r="I59" s="18"/>
    </row>
    <row r="60" spans="1:9" s="4" customFormat="1" ht="12.75">
      <c r="A60" s="4" t="s">
        <v>4</v>
      </c>
      <c r="G60" s="57"/>
      <c r="H60" s="57"/>
      <c r="I60" s="18"/>
    </row>
    <row r="61" spans="1:9" s="4" customFormat="1" ht="12.75">
      <c r="A61" s="4" t="s">
        <v>1</v>
      </c>
      <c r="G61" s="57">
        <f>SUM(G65)</f>
        <v>719</v>
      </c>
      <c r="H61" s="57">
        <f>SUM(H65)</f>
        <v>719</v>
      </c>
      <c r="I61" s="18">
        <f>H61/G61</f>
        <v>1</v>
      </c>
    </row>
    <row r="62" spans="1:9" s="4" customFormat="1" ht="12.75">
      <c r="A62" t="s">
        <v>199</v>
      </c>
      <c r="B62"/>
      <c r="C62"/>
      <c r="D62"/>
      <c r="E62"/>
      <c r="F62"/>
      <c r="G62" s="60"/>
      <c r="H62" s="60"/>
      <c r="I62" s="10"/>
    </row>
    <row r="63" spans="1:9" s="4" customFormat="1" ht="12.75">
      <c r="A63" t="s">
        <v>590</v>
      </c>
      <c r="B63"/>
      <c r="C63"/>
      <c r="D63"/>
      <c r="E63"/>
      <c r="F63"/>
      <c r="G63" s="60"/>
      <c r="H63" s="60"/>
      <c r="I63" s="10"/>
    </row>
    <row r="64" spans="1:9" s="4" customFormat="1" ht="12.75">
      <c r="A64" t="s">
        <v>591</v>
      </c>
      <c r="B64"/>
      <c r="C64"/>
      <c r="D64"/>
      <c r="E64"/>
      <c r="F64"/>
      <c r="G64" s="60"/>
      <c r="H64" s="60"/>
      <c r="I64" s="10"/>
    </row>
    <row r="65" spans="1:9" s="4" customFormat="1" ht="12.75">
      <c r="A65" t="s">
        <v>32</v>
      </c>
      <c r="B65"/>
      <c r="C65"/>
      <c r="D65"/>
      <c r="E65"/>
      <c r="F65"/>
      <c r="G65" s="58">
        <v>719</v>
      </c>
      <c r="H65" s="58">
        <v>719</v>
      </c>
      <c r="I65" s="25">
        <f>H65/G65</f>
        <v>1</v>
      </c>
    </row>
    <row r="66" spans="1:9" s="4" customFormat="1" ht="12.75">
      <c r="A66" s="4" t="s">
        <v>509</v>
      </c>
      <c r="G66" s="57"/>
      <c r="H66" s="57"/>
      <c r="I66" s="18"/>
    </row>
    <row r="67" spans="1:9" s="4" customFormat="1" ht="12.75">
      <c r="A67" t="s">
        <v>482</v>
      </c>
      <c r="B67"/>
      <c r="C67"/>
      <c r="D67"/>
      <c r="E67"/>
      <c r="F67"/>
      <c r="G67" s="57">
        <f>SUM(G71)</f>
        <v>15443</v>
      </c>
      <c r="H67" s="57">
        <f>SUM(H71)</f>
        <v>15443</v>
      </c>
      <c r="I67" s="18">
        <f>H67/G67</f>
        <v>1</v>
      </c>
    </row>
    <row r="68" ht="12.75">
      <c r="A68" t="s">
        <v>199</v>
      </c>
    </row>
    <row r="69" ht="12.75">
      <c r="A69" t="s">
        <v>590</v>
      </c>
    </row>
    <row r="70" ht="12.75">
      <c r="A70" t="s">
        <v>591</v>
      </c>
    </row>
    <row r="71" spans="1:9" s="4" customFormat="1" ht="12.75">
      <c r="A71" t="s">
        <v>32</v>
      </c>
      <c r="B71"/>
      <c r="C71"/>
      <c r="D71"/>
      <c r="E71"/>
      <c r="F71"/>
      <c r="G71" s="56">
        <v>15443</v>
      </c>
      <c r="H71" s="56">
        <v>15443</v>
      </c>
      <c r="I71" s="3">
        <f>H71/G71</f>
        <v>1</v>
      </c>
    </row>
    <row r="72" spans="1:9" s="7" customFormat="1" ht="12.75">
      <c r="A72"/>
      <c r="B72"/>
      <c r="C72"/>
      <c r="D72"/>
      <c r="E72"/>
      <c r="F72"/>
      <c r="G72" s="56"/>
      <c r="H72" s="56"/>
      <c r="I72" s="3"/>
    </row>
    <row r="73" spans="1:9" ht="12.75">
      <c r="A73" s="7" t="s">
        <v>751</v>
      </c>
      <c r="B73" s="7"/>
      <c r="C73" s="7"/>
      <c r="D73" s="7"/>
      <c r="E73" s="7"/>
      <c r="F73" s="7"/>
      <c r="G73" s="60">
        <f>SUM(G9,G15,G24,G31,G38,G44)</f>
        <v>696146.4</v>
      </c>
      <c r="H73" s="60">
        <f>SUM(H9,H15,H24,H31,H38,H44)</f>
        <v>695639.4</v>
      </c>
      <c r="I73" s="10">
        <f>H73/G73</f>
        <v>0.9992717049172416</v>
      </c>
    </row>
    <row r="74" ht="12.75">
      <c r="G74" s="56" t="s">
        <v>195</v>
      </c>
    </row>
    <row r="75" ht="12.75">
      <c r="H75" s="57"/>
    </row>
    <row r="76" ht="12.75">
      <c r="H76" s="57"/>
    </row>
    <row r="77" ht="12.75">
      <c r="H77" s="57"/>
    </row>
    <row r="78" ht="12.75">
      <c r="H78" s="57"/>
    </row>
    <row r="79" ht="12.75">
      <c r="H79" s="57"/>
    </row>
    <row r="80" ht="12.75">
      <c r="H80" s="57"/>
    </row>
    <row r="81" ht="12.75">
      <c r="H81" s="57"/>
    </row>
    <row r="82" ht="12.75">
      <c r="H82" s="57"/>
    </row>
    <row r="83" ht="12.75">
      <c r="H83" s="57"/>
    </row>
    <row r="84" ht="12.75">
      <c r="H84" s="57"/>
    </row>
    <row r="85" ht="12.75">
      <c r="H85" s="57"/>
    </row>
    <row r="86" ht="12.75">
      <c r="H86" s="57"/>
    </row>
    <row r="87" ht="12.75">
      <c r="H87" s="57"/>
    </row>
    <row r="88" ht="12.75">
      <c r="H88" s="57"/>
    </row>
    <row r="89" ht="12.75">
      <c r="H89" s="57"/>
    </row>
    <row r="90" ht="12.75">
      <c r="H90" s="57"/>
    </row>
    <row r="91" ht="12.75">
      <c r="H91" s="57"/>
    </row>
    <row r="92" ht="12.75">
      <c r="H92" s="57"/>
    </row>
    <row r="93" ht="12.75">
      <c r="H93" s="57"/>
    </row>
    <row r="94" ht="12.75">
      <c r="H94" s="57"/>
    </row>
    <row r="95" ht="12.75">
      <c r="H95" s="57"/>
    </row>
    <row r="96" ht="12.75">
      <c r="H96" s="57"/>
    </row>
    <row r="97" ht="12.75">
      <c r="H97" s="57"/>
    </row>
    <row r="98" ht="12.75">
      <c r="H98" s="57"/>
    </row>
    <row r="99" ht="12.75">
      <c r="H99" s="57"/>
    </row>
    <row r="100" ht="12.75">
      <c r="H100" s="57"/>
    </row>
    <row r="101" ht="12.75">
      <c r="H101" s="57"/>
    </row>
    <row r="102" ht="12.75">
      <c r="H102" s="57"/>
    </row>
    <row r="103" ht="12.75">
      <c r="H103" s="57"/>
    </row>
    <row r="104" ht="12.75">
      <c r="H104" s="57"/>
    </row>
    <row r="105" ht="12.75">
      <c r="H105" s="57"/>
    </row>
    <row r="106" ht="12.75">
      <c r="H106" s="57"/>
    </row>
    <row r="107" ht="12.75">
      <c r="H107" s="57"/>
    </row>
    <row r="108" ht="12.75">
      <c r="H108" s="57"/>
    </row>
    <row r="109" ht="12.75">
      <c r="H109" s="57"/>
    </row>
    <row r="110" ht="12.75">
      <c r="H110" s="57"/>
    </row>
    <row r="111" ht="12.75">
      <c r="H111" s="57"/>
    </row>
    <row r="112" ht="12.75">
      <c r="H112" s="57"/>
    </row>
    <row r="113" ht="12.75">
      <c r="H113" s="57"/>
    </row>
    <row r="114" spans="1:9" s="8" customFormat="1" ht="18">
      <c r="A114" s="8" t="s">
        <v>97</v>
      </c>
      <c r="G114" s="76"/>
      <c r="H114" s="76"/>
      <c r="I114" s="35"/>
    </row>
    <row r="115" spans="1:9" s="8" customFormat="1" ht="18">
      <c r="A115" s="8" t="s">
        <v>83</v>
      </c>
      <c r="G115" s="76"/>
      <c r="H115" s="74"/>
      <c r="I115" s="26"/>
    </row>
    <row r="116" spans="1:9" s="8" customFormat="1" ht="18">
      <c r="A116" s="8" t="s">
        <v>139</v>
      </c>
      <c r="G116" s="76"/>
      <c r="H116" s="76"/>
      <c r="I116" s="26"/>
    </row>
    <row r="117" spans="1:9" s="4" customFormat="1" ht="12.75">
      <c r="A117"/>
      <c r="B117"/>
      <c r="C117"/>
      <c r="D117"/>
      <c r="E117"/>
      <c r="F117"/>
      <c r="G117" s="57"/>
      <c r="H117" s="56"/>
      <c r="I117" s="18"/>
    </row>
    <row r="118" spans="1:9" s="4" customFormat="1" ht="12.75">
      <c r="A118"/>
      <c r="B118"/>
      <c r="C118"/>
      <c r="D118"/>
      <c r="E118"/>
      <c r="F118"/>
      <c r="G118" s="57"/>
      <c r="H118" s="56"/>
      <c r="I118" s="18"/>
    </row>
    <row r="119" spans="1:9" s="4" customFormat="1" ht="12.75">
      <c r="A119" s="4" t="s">
        <v>5</v>
      </c>
      <c r="G119" s="75" t="s">
        <v>27</v>
      </c>
      <c r="H119" s="75" t="s">
        <v>39</v>
      </c>
      <c r="I119" s="73" t="s">
        <v>28</v>
      </c>
    </row>
    <row r="120" spans="7:9" s="4" customFormat="1" ht="12.75">
      <c r="G120" s="75" t="s">
        <v>138</v>
      </c>
      <c r="H120" s="75" t="s">
        <v>140</v>
      </c>
      <c r="I120" s="73" t="s">
        <v>192</v>
      </c>
    </row>
    <row r="121" spans="7:9" s="4" customFormat="1" ht="12.75">
      <c r="G121" s="75"/>
      <c r="H121" s="75"/>
      <c r="I121" s="73"/>
    </row>
    <row r="122" spans="1:9" s="50" customFormat="1" ht="12.75">
      <c r="A122" s="50" t="s">
        <v>190</v>
      </c>
      <c r="G122" s="65">
        <f>SUM(G123)</f>
        <v>209652.4</v>
      </c>
      <c r="H122" s="65">
        <f>SUM(H123)</f>
        <v>209652.4</v>
      </c>
      <c r="I122" s="66">
        <f aca="true" t="shared" si="0" ref="I122:I134">H122/G122</f>
        <v>1</v>
      </c>
    </row>
    <row r="123" spans="1:9" s="62" customFormat="1" ht="12.75">
      <c r="A123" s="62" t="s">
        <v>191</v>
      </c>
      <c r="G123" s="59">
        <f>SUM(G124:G130)</f>
        <v>209652.4</v>
      </c>
      <c r="H123" s="59">
        <f>SUM(H124:H130)</f>
        <v>209652.4</v>
      </c>
      <c r="I123" s="51">
        <f t="shared" si="0"/>
        <v>1</v>
      </c>
    </row>
    <row r="124" spans="1:9" ht="12.75">
      <c r="A124" t="s">
        <v>6</v>
      </c>
      <c r="G124" s="58">
        <v>974.65</v>
      </c>
      <c r="H124" s="56">
        <v>974.65</v>
      </c>
      <c r="I124" s="25">
        <f t="shared" si="0"/>
        <v>1</v>
      </c>
    </row>
    <row r="125" spans="1:9" ht="12.75">
      <c r="A125" t="s">
        <v>12</v>
      </c>
      <c r="G125" s="58">
        <v>1837.87</v>
      </c>
      <c r="H125" s="56">
        <v>1837.87</v>
      </c>
      <c r="I125" s="25">
        <f t="shared" si="0"/>
        <v>1</v>
      </c>
    </row>
    <row r="126" spans="1:9" s="62" customFormat="1" ht="12.75">
      <c r="A126" s="62" t="s">
        <v>193</v>
      </c>
      <c r="G126" s="63">
        <v>205541.58</v>
      </c>
      <c r="H126" s="63">
        <v>205541.58</v>
      </c>
      <c r="I126" s="64">
        <f t="shared" si="0"/>
        <v>1</v>
      </c>
    </row>
    <row r="127" spans="1:9" s="62" customFormat="1" ht="12.75">
      <c r="A127" s="62" t="s">
        <v>340</v>
      </c>
      <c r="G127" s="63"/>
      <c r="H127" s="63"/>
      <c r="I127" s="64"/>
    </row>
    <row r="128" spans="1:9" s="62" customFormat="1" ht="12.75">
      <c r="A128" s="62" t="s">
        <v>341</v>
      </c>
      <c r="G128" s="63">
        <v>426.41</v>
      </c>
      <c r="H128" s="63">
        <v>426.41</v>
      </c>
      <c r="I128" s="64">
        <f>H128/G128</f>
        <v>1</v>
      </c>
    </row>
    <row r="129" spans="1:9" s="62" customFormat="1" ht="12.75">
      <c r="A129" s="62" t="s">
        <v>342</v>
      </c>
      <c r="G129" s="63"/>
      <c r="H129" s="63"/>
      <c r="I129" s="64"/>
    </row>
    <row r="130" spans="1:9" s="62" customFormat="1" ht="12.75">
      <c r="A130" s="62" t="s">
        <v>343</v>
      </c>
      <c r="G130" s="63">
        <v>871.89</v>
      </c>
      <c r="H130" s="63">
        <v>871.89</v>
      </c>
      <c r="I130" s="64">
        <f>H130/G130</f>
        <v>1</v>
      </c>
    </row>
    <row r="131" spans="1:9" s="4" customFormat="1" ht="12.75">
      <c r="A131" s="4" t="s">
        <v>735</v>
      </c>
      <c r="G131" s="60">
        <f>SUM(G132)</f>
        <v>23433</v>
      </c>
      <c r="H131" s="60">
        <f>SUM(H132)</f>
        <v>23433</v>
      </c>
      <c r="I131" s="10">
        <f t="shared" si="0"/>
        <v>1</v>
      </c>
    </row>
    <row r="132" spans="1:9" ht="12.75">
      <c r="A132" s="4" t="s">
        <v>685</v>
      </c>
      <c r="B132" s="4"/>
      <c r="C132" s="4"/>
      <c r="D132" s="4"/>
      <c r="E132" s="4"/>
      <c r="F132" s="4"/>
      <c r="G132" s="57">
        <f>SUM(G133:G135)</f>
        <v>23433</v>
      </c>
      <c r="H132" s="57">
        <f>SUM(H133:H135)</f>
        <v>23433</v>
      </c>
      <c r="I132" s="18">
        <f t="shared" si="0"/>
        <v>1</v>
      </c>
    </row>
    <row r="133" spans="1:9" ht="12.75">
      <c r="A133" t="s">
        <v>666</v>
      </c>
      <c r="G133" s="58">
        <v>19919</v>
      </c>
      <c r="H133" s="56">
        <v>19919</v>
      </c>
      <c r="I133" s="25">
        <f t="shared" si="0"/>
        <v>1</v>
      </c>
    </row>
    <row r="134" spans="1:9" ht="12.75">
      <c r="A134" t="s">
        <v>690</v>
      </c>
      <c r="G134" s="58">
        <v>3026</v>
      </c>
      <c r="H134" s="56">
        <v>3026</v>
      </c>
      <c r="I134" s="25">
        <f t="shared" si="0"/>
        <v>1</v>
      </c>
    </row>
    <row r="135" spans="1:9" s="4" customFormat="1" ht="12.75">
      <c r="A135" t="s">
        <v>669</v>
      </c>
      <c r="B135"/>
      <c r="C135"/>
      <c r="D135"/>
      <c r="E135"/>
      <c r="F135"/>
      <c r="G135" s="58">
        <v>488</v>
      </c>
      <c r="H135" s="56">
        <v>488</v>
      </c>
      <c r="I135" s="25">
        <f>H135/G135</f>
        <v>1</v>
      </c>
    </row>
    <row r="136" spans="1:9" ht="12.75">
      <c r="A136" s="4" t="s">
        <v>84</v>
      </c>
      <c r="B136" s="4"/>
      <c r="C136" s="4"/>
      <c r="D136" s="4"/>
      <c r="E136" s="4"/>
      <c r="G136" s="60"/>
      <c r="H136" s="60"/>
      <c r="I136" s="10"/>
    </row>
    <row r="137" spans="1:9" ht="12.75">
      <c r="A137" s="4" t="s">
        <v>483</v>
      </c>
      <c r="B137" s="4"/>
      <c r="C137" s="4"/>
      <c r="D137" s="4"/>
      <c r="E137" s="4"/>
      <c r="F137" s="4"/>
      <c r="G137" s="58"/>
      <c r="I137" s="25"/>
    </row>
    <row r="138" spans="1:9" ht="12.75">
      <c r="A138" s="4" t="s">
        <v>484</v>
      </c>
      <c r="B138" s="4"/>
      <c r="C138" s="4"/>
      <c r="D138" s="4"/>
      <c r="E138" s="4"/>
      <c r="F138" s="4"/>
      <c r="G138" s="60">
        <f>SUM(G140)</f>
        <v>454</v>
      </c>
      <c r="H138" s="60">
        <f>SUM(H140)</f>
        <v>454</v>
      </c>
      <c r="I138" s="10">
        <f>H138/G138</f>
        <v>1</v>
      </c>
    </row>
    <row r="139" spans="1:9" ht="12.75">
      <c r="A139" s="4" t="s">
        <v>85</v>
      </c>
      <c r="C139" s="4"/>
      <c r="G139" s="60"/>
      <c r="H139" s="60"/>
      <c r="I139" s="10"/>
    </row>
    <row r="140" spans="1:9" ht="12.75">
      <c r="A140" s="4" t="s">
        <v>581</v>
      </c>
      <c r="C140" s="4"/>
      <c r="G140" s="57">
        <f>SUM(G141,G143)</f>
        <v>454</v>
      </c>
      <c r="H140" s="57">
        <f>SUM(H141,H143)</f>
        <v>454</v>
      </c>
      <c r="I140" s="23">
        <f>H140/G140</f>
        <v>1</v>
      </c>
    </row>
    <row r="141" spans="1:9" ht="12.75">
      <c r="A141" t="s">
        <v>670</v>
      </c>
      <c r="G141" s="58">
        <v>244</v>
      </c>
      <c r="H141" s="56">
        <v>244</v>
      </c>
      <c r="I141" s="25">
        <f>H141/G141</f>
        <v>1</v>
      </c>
    </row>
    <row r="142" spans="1:9" s="62" customFormat="1" ht="12.75">
      <c r="A142" s="62" t="s">
        <v>230</v>
      </c>
      <c r="G142" s="63"/>
      <c r="H142" s="63"/>
      <c r="I142" s="64"/>
    </row>
    <row r="143" spans="1:9" s="62" customFormat="1" ht="12.75">
      <c r="A143" s="62" t="s">
        <v>231</v>
      </c>
      <c r="G143" s="63">
        <v>210</v>
      </c>
      <c r="H143" s="63">
        <v>210</v>
      </c>
      <c r="I143" s="64">
        <f>H143/G143</f>
        <v>1</v>
      </c>
    </row>
    <row r="144" spans="1:9" s="4" customFormat="1" ht="12.75">
      <c r="A144" s="4" t="s">
        <v>585</v>
      </c>
      <c r="G144" s="60">
        <f>G145</f>
        <v>500</v>
      </c>
      <c r="H144" s="60">
        <f>SUM(H145)</f>
        <v>500</v>
      </c>
      <c r="I144" s="10">
        <f>H144/G144</f>
        <v>1</v>
      </c>
    </row>
    <row r="145" spans="1:9" ht="12.75">
      <c r="A145" s="4" t="s">
        <v>586</v>
      </c>
      <c r="B145" s="4"/>
      <c r="C145" s="4"/>
      <c r="D145" s="4"/>
      <c r="E145" s="4"/>
      <c r="F145" s="4"/>
      <c r="G145" s="57">
        <f>SUM(G146,G148)</f>
        <v>500</v>
      </c>
      <c r="H145" s="57">
        <f>SUM(H146,H148)</f>
        <v>500</v>
      </c>
      <c r="I145" s="18">
        <f>H145/G145</f>
        <v>1</v>
      </c>
    </row>
    <row r="146" spans="1:9" ht="12.75">
      <c r="A146" t="s">
        <v>670</v>
      </c>
      <c r="G146" s="58">
        <v>250</v>
      </c>
      <c r="H146" s="56">
        <v>250</v>
      </c>
      <c r="I146" s="25">
        <f>H146/G146</f>
        <v>1</v>
      </c>
    </row>
    <row r="147" spans="1:9" s="62" customFormat="1" ht="12.75">
      <c r="A147" s="62" t="s">
        <v>348</v>
      </c>
      <c r="G147" s="63"/>
      <c r="H147" s="63"/>
      <c r="I147" s="64"/>
    </row>
    <row r="148" spans="1:9" s="62" customFormat="1" ht="12.75">
      <c r="A148" s="62" t="s">
        <v>341</v>
      </c>
      <c r="G148" s="63">
        <v>250</v>
      </c>
      <c r="H148" s="63">
        <v>250</v>
      </c>
      <c r="I148" s="64">
        <f>H148/G148</f>
        <v>1</v>
      </c>
    </row>
    <row r="149" spans="1:9" s="4" customFormat="1" ht="12.75">
      <c r="A149" s="4" t="s">
        <v>7</v>
      </c>
      <c r="G149" s="58"/>
      <c r="H149" s="56"/>
      <c r="I149" s="25"/>
    </row>
    <row r="150" spans="1:9" s="4" customFormat="1" ht="12.75">
      <c r="A150" s="4" t="s">
        <v>8</v>
      </c>
      <c r="G150" s="60">
        <f>G151</f>
        <v>1000</v>
      </c>
      <c r="H150" s="60">
        <f>SUM(H151)</f>
        <v>1000</v>
      </c>
      <c r="I150" s="10">
        <f>H150/G150</f>
        <v>1</v>
      </c>
    </row>
    <row r="151" spans="1:9" ht="12.75">
      <c r="A151" s="4" t="s">
        <v>9</v>
      </c>
      <c r="B151" s="4"/>
      <c r="C151" s="4"/>
      <c r="D151" s="4"/>
      <c r="E151" s="4"/>
      <c r="F151" s="4"/>
      <c r="G151" s="57">
        <f>SUM(G152)</f>
        <v>1000</v>
      </c>
      <c r="H151" s="57">
        <f>SUM(H152)</f>
        <v>1000</v>
      </c>
      <c r="I151" s="18">
        <f>H151/G151</f>
        <v>1</v>
      </c>
    </row>
    <row r="152" spans="1:9" s="4" customFormat="1" ht="12.75">
      <c r="A152" t="s">
        <v>6</v>
      </c>
      <c r="B152"/>
      <c r="C152"/>
      <c r="D152"/>
      <c r="E152"/>
      <c r="F152"/>
      <c r="G152" s="58">
        <v>1000</v>
      </c>
      <c r="H152" s="56">
        <v>1000</v>
      </c>
      <c r="I152" s="25">
        <f>H152/G152</f>
        <v>1</v>
      </c>
    </row>
    <row r="153" spans="1:9" s="4" customFormat="1" ht="12.75">
      <c r="A153" s="4" t="s">
        <v>516</v>
      </c>
      <c r="G153" s="60">
        <f>SUM(G182,G179,G185,G157)</f>
        <v>461107</v>
      </c>
      <c r="H153" s="60">
        <f>SUM(H185,H182,H157)</f>
        <v>460600</v>
      </c>
      <c r="I153" s="10">
        <f>H153/G153</f>
        <v>0.9989004721246912</v>
      </c>
    </row>
    <row r="154" spans="1:9" s="4" customFormat="1" ht="12.75">
      <c r="A154" s="4" t="s">
        <v>485</v>
      </c>
      <c r="G154" s="60"/>
      <c r="H154" s="60"/>
      <c r="I154" s="10"/>
    </row>
    <row r="155" spans="1:9" s="4" customFormat="1" ht="12.75">
      <c r="A155" s="4" t="s">
        <v>494</v>
      </c>
      <c r="G155" s="60"/>
      <c r="H155" s="60"/>
      <c r="I155" s="10"/>
    </row>
    <row r="156" spans="1:9" s="4" customFormat="1" ht="12.75">
      <c r="A156" s="4" t="s">
        <v>495</v>
      </c>
      <c r="G156" s="57"/>
      <c r="H156" s="57"/>
      <c r="I156" s="18"/>
    </row>
    <row r="157" spans="1:9" s="4" customFormat="1" ht="12.75">
      <c r="A157" s="4" t="s">
        <v>496</v>
      </c>
      <c r="G157" s="57">
        <f>SUM(G158:G176)</f>
        <v>444945</v>
      </c>
      <c r="H157" s="57">
        <f>SUM(H158:H176)</f>
        <v>444438</v>
      </c>
      <c r="I157" s="18">
        <f>H157/G157</f>
        <v>0.9988605333243434</v>
      </c>
    </row>
    <row r="158" spans="1:9" s="4" customFormat="1" ht="12.75">
      <c r="A158" t="s">
        <v>10</v>
      </c>
      <c r="B158"/>
      <c r="C158"/>
      <c r="D158"/>
      <c r="E158"/>
      <c r="F158"/>
      <c r="G158" s="58">
        <v>420431</v>
      </c>
      <c r="H158" s="56">
        <v>420247.1</v>
      </c>
      <c r="I158" s="25">
        <f aca="true" t="shared" si="1" ref="I158:I167">H158/G158</f>
        <v>0.9995625917213525</v>
      </c>
    </row>
    <row r="159" spans="1:9" ht="12.75">
      <c r="A159" t="s">
        <v>102</v>
      </c>
      <c r="G159" s="58">
        <v>3294</v>
      </c>
      <c r="H159" s="58">
        <v>3294</v>
      </c>
      <c r="I159" s="24">
        <f t="shared" si="1"/>
        <v>1</v>
      </c>
    </row>
    <row r="160" spans="1:9" s="62" customFormat="1" ht="12.75">
      <c r="A160" s="62" t="s">
        <v>349</v>
      </c>
      <c r="G160" s="63">
        <v>1193</v>
      </c>
      <c r="H160" s="63">
        <v>1193</v>
      </c>
      <c r="I160" s="71">
        <f>H160/G160</f>
        <v>1</v>
      </c>
    </row>
    <row r="161" spans="1:9" ht="13.5" customHeight="1">
      <c r="A161" t="s">
        <v>497</v>
      </c>
      <c r="G161" s="56">
        <v>4112.73</v>
      </c>
      <c r="H161" s="56">
        <v>3789.88</v>
      </c>
      <c r="I161" s="20">
        <f t="shared" si="1"/>
        <v>0.9214998310124907</v>
      </c>
    </row>
    <row r="162" spans="1:9" ht="13.5" customHeight="1">
      <c r="A162" t="s">
        <v>11</v>
      </c>
      <c r="G162" s="56">
        <v>177.81</v>
      </c>
      <c r="H162" s="56">
        <v>177.81</v>
      </c>
      <c r="I162" s="20">
        <f t="shared" si="1"/>
        <v>1</v>
      </c>
    </row>
    <row r="163" spans="1:9" ht="13.5" customHeight="1">
      <c r="A163" t="s">
        <v>141</v>
      </c>
      <c r="G163" s="56">
        <v>2931</v>
      </c>
      <c r="H163" s="56">
        <v>2931</v>
      </c>
      <c r="I163" s="20">
        <f t="shared" si="1"/>
        <v>1</v>
      </c>
    </row>
    <row r="164" spans="1:9" ht="12.75">
      <c r="A164" t="s">
        <v>6</v>
      </c>
      <c r="G164" s="56">
        <v>6490.53</v>
      </c>
      <c r="H164" s="56">
        <v>6490.53</v>
      </c>
      <c r="I164" s="20">
        <f t="shared" si="1"/>
        <v>1</v>
      </c>
    </row>
    <row r="165" spans="1:9" ht="12.75">
      <c r="A165" t="s">
        <v>194</v>
      </c>
      <c r="G165" s="56">
        <v>75</v>
      </c>
      <c r="H165" s="56">
        <v>75</v>
      </c>
      <c r="I165" s="20">
        <f t="shared" si="1"/>
        <v>1</v>
      </c>
    </row>
    <row r="166" spans="1:9" ht="12.75">
      <c r="A166" t="s">
        <v>12</v>
      </c>
      <c r="G166" s="56">
        <v>3858</v>
      </c>
      <c r="H166" s="56">
        <v>3858</v>
      </c>
      <c r="I166" s="20">
        <f t="shared" si="1"/>
        <v>1</v>
      </c>
    </row>
    <row r="167" spans="1:9" ht="12.75">
      <c r="A167" t="s">
        <v>13</v>
      </c>
      <c r="G167" s="56">
        <v>160</v>
      </c>
      <c r="H167" s="56">
        <v>159.75</v>
      </c>
      <c r="I167" s="20">
        <f t="shared" si="1"/>
        <v>0.9984375</v>
      </c>
    </row>
    <row r="168" ht="12.75">
      <c r="I168" s="20"/>
    </row>
    <row r="169" spans="1:9" ht="12.75">
      <c r="A169" t="s">
        <v>350</v>
      </c>
      <c r="I169" s="20"/>
    </row>
    <row r="170" spans="1:9" ht="12.75">
      <c r="A170" t="s">
        <v>351</v>
      </c>
      <c r="G170" s="56">
        <v>604</v>
      </c>
      <c r="H170" s="56">
        <v>604</v>
      </c>
      <c r="I170" s="20">
        <f>H170/G170</f>
        <v>1</v>
      </c>
    </row>
    <row r="171" spans="1:9" ht="12.75">
      <c r="A171" t="s">
        <v>352</v>
      </c>
      <c r="I171" s="20"/>
    </row>
    <row r="172" spans="1:9" ht="12.75">
      <c r="A172" t="s">
        <v>353</v>
      </c>
      <c r="G172" s="56">
        <v>979</v>
      </c>
      <c r="H172" s="56">
        <v>979</v>
      </c>
      <c r="I172" s="20">
        <f>H172/G172</f>
        <v>1</v>
      </c>
    </row>
    <row r="173" spans="1:9" ht="12.75">
      <c r="A173" t="s">
        <v>340</v>
      </c>
      <c r="I173" s="20"/>
    </row>
    <row r="174" spans="1:9" ht="12.75">
      <c r="A174" t="s">
        <v>341</v>
      </c>
      <c r="G174" s="56">
        <v>129.93</v>
      </c>
      <c r="H174" s="56">
        <v>129.93</v>
      </c>
      <c r="I174" s="20">
        <f>H174/G174</f>
        <v>1</v>
      </c>
    </row>
    <row r="175" spans="1:9" ht="12.75">
      <c r="A175" t="s">
        <v>342</v>
      </c>
      <c r="I175" s="20"/>
    </row>
    <row r="176" spans="1:9" ht="12.75">
      <c r="A176" t="s">
        <v>343</v>
      </c>
      <c r="G176" s="56">
        <v>509</v>
      </c>
      <c r="H176" s="56">
        <v>509</v>
      </c>
      <c r="I176" s="20">
        <f>H176/G176</f>
        <v>1</v>
      </c>
    </row>
    <row r="177" spans="1:9" s="4" customFormat="1" ht="12.75">
      <c r="A177" s="4" t="s">
        <v>517</v>
      </c>
      <c r="G177" s="57"/>
      <c r="H177" s="57"/>
      <c r="I177" s="23"/>
    </row>
    <row r="178" spans="1:9" s="4" customFormat="1" ht="12.75">
      <c r="A178" s="4" t="s">
        <v>59</v>
      </c>
      <c r="G178" s="60"/>
      <c r="H178" s="60"/>
      <c r="I178" s="23"/>
    </row>
    <row r="179" spans="1:9" s="4" customFormat="1" ht="12.75">
      <c r="A179" s="4" t="s">
        <v>752</v>
      </c>
      <c r="G179" s="57"/>
      <c r="H179" s="57"/>
      <c r="I179" s="23"/>
    </row>
    <row r="180" spans="1:9" s="4" customFormat="1" ht="12.75">
      <c r="A180" s="4" t="s">
        <v>753</v>
      </c>
      <c r="G180" s="57"/>
      <c r="H180" s="57"/>
      <c r="I180" s="23"/>
    </row>
    <row r="181" spans="1:9" s="4" customFormat="1" ht="12.75">
      <c r="A181" s="4" t="s">
        <v>0</v>
      </c>
      <c r="G181" s="57"/>
      <c r="H181" s="57"/>
      <c r="I181" s="23"/>
    </row>
    <row r="182" spans="1:9" s="4" customFormat="1" ht="12.75">
      <c r="A182" s="4" t="s">
        <v>1</v>
      </c>
      <c r="G182" s="57">
        <f>SUM(G183)</f>
        <v>719</v>
      </c>
      <c r="H182" s="57">
        <f>SUM(H183)</f>
        <v>719</v>
      </c>
      <c r="I182" s="23">
        <f>H182/G182</f>
        <v>1</v>
      </c>
    </row>
    <row r="183" spans="1:9" s="4" customFormat="1" ht="12.75">
      <c r="A183" s="6" t="s">
        <v>40</v>
      </c>
      <c r="B183" s="6"/>
      <c r="C183" s="6"/>
      <c r="D183" s="6"/>
      <c r="E183" s="6"/>
      <c r="F183" s="6"/>
      <c r="G183" s="58">
        <v>719</v>
      </c>
      <c r="H183" s="58">
        <v>719</v>
      </c>
      <c r="I183" s="20">
        <f>H183/G183</f>
        <v>1</v>
      </c>
    </row>
    <row r="184" spans="1:9" s="4" customFormat="1" ht="12.75">
      <c r="A184" s="4" t="s">
        <v>518</v>
      </c>
      <c r="G184" s="58"/>
      <c r="H184" s="56"/>
      <c r="I184" s="20"/>
    </row>
    <row r="185" spans="1:9" s="4" customFormat="1" ht="12.75">
      <c r="A185" s="4" t="s">
        <v>498</v>
      </c>
      <c r="G185" s="57">
        <f>SUM(G186)</f>
        <v>15443</v>
      </c>
      <c r="H185" s="57">
        <f>SUM(H186)</f>
        <v>15443</v>
      </c>
      <c r="I185" s="23">
        <f>H185/G185</f>
        <v>1</v>
      </c>
    </row>
    <row r="186" spans="1:9" ht="12.75">
      <c r="A186" t="s">
        <v>10</v>
      </c>
      <c r="G186" s="56">
        <v>15443</v>
      </c>
      <c r="H186" s="56">
        <v>15443</v>
      </c>
      <c r="I186" s="20">
        <f>H186/G186</f>
        <v>1</v>
      </c>
    </row>
    <row r="188" spans="1:9" s="7" customFormat="1" ht="12.75">
      <c r="A188"/>
      <c r="B188"/>
      <c r="C188"/>
      <c r="D188"/>
      <c r="E188"/>
      <c r="F188"/>
      <c r="G188" s="56"/>
      <c r="H188" s="56"/>
      <c r="I188" s="20"/>
    </row>
    <row r="189" spans="1:9" s="7" customFormat="1" ht="12.75">
      <c r="A189"/>
      <c r="B189"/>
      <c r="C189"/>
      <c r="D189"/>
      <c r="E189"/>
      <c r="F189"/>
      <c r="G189" s="56"/>
      <c r="H189" s="56"/>
      <c r="I189" s="20"/>
    </row>
    <row r="190" spans="1:9" ht="12.75">
      <c r="A190" s="7" t="s">
        <v>733</v>
      </c>
      <c r="B190" s="7"/>
      <c r="C190" s="7"/>
      <c r="D190" s="7"/>
      <c r="E190" s="7"/>
      <c r="F190" s="7"/>
      <c r="G190" s="60">
        <f>SUM(G122,G131,G144,G150,G153,G138)</f>
        <v>696146.4</v>
      </c>
      <c r="H190" s="60">
        <f>SUM(H122,H131,H138,H144,H150,H153)</f>
        <v>695639.4</v>
      </c>
      <c r="I190" s="22">
        <f>H190/G190</f>
        <v>0.9992717049172416</v>
      </c>
    </row>
    <row r="191" spans="1:9" ht="12.75">
      <c r="A191" s="7"/>
      <c r="B191" s="7"/>
      <c r="C191" s="7"/>
      <c r="D191" s="7"/>
      <c r="E191" s="7"/>
      <c r="F191" s="7"/>
      <c r="G191" s="60"/>
      <c r="H191" s="60"/>
      <c r="I191" s="22"/>
    </row>
    <row r="192" ht="12.75">
      <c r="I192" s="20"/>
    </row>
    <row r="193" spans="7:8" ht="12.75">
      <c r="G193" s="58"/>
      <c r="H193" s="57"/>
    </row>
    <row r="194" ht="12.75">
      <c r="G194" s="58"/>
    </row>
    <row r="195" spans="7:9" ht="12.75">
      <c r="G195" s="58"/>
      <c r="I195" s="18"/>
    </row>
    <row r="196" spans="7:9" ht="12.75">
      <c r="G196" s="57"/>
      <c r="I196" s="18"/>
    </row>
    <row r="199" spans="7:9" ht="12.75">
      <c r="G199" s="57"/>
      <c r="I199" s="18"/>
    </row>
    <row r="201" ht="12.75">
      <c r="H201" s="57"/>
    </row>
    <row r="202" ht="12.75">
      <c r="H202" s="57"/>
    </row>
    <row r="203" ht="12.75">
      <c r="H203" s="57"/>
    </row>
    <row r="204" spans="7:9" ht="12.75">
      <c r="G204" s="57"/>
      <c r="I204" s="18"/>
    </row>
    <row r="205" spans="7:9" ht="12.75">
      <c r="G205" s="57"/>
      <c r="I205" s="18"/>
    </row>
    <row r="206" spans="7:9" ht="12.75">
      <c r="G206" s="57"/>
      <c r="I206" s="18"/>
    </row>
    <row r="208" ht="12.75">
      <c r="H208" s="57"/>
    </row>
    <row r="209" ht="12.75">
      <c r="H209" s="57"/>
    </row>
    <row r="210" ht="12.75">
      <c r="H210" s="57"/>
    </row>
    <row r="211" spans="7:9" ht="12.75">
      <c r="G211" s="57"/>
      <c r="H211" s="57"/>
      <c r="I211" s="18"/>
    </row>
    <row r="212" spans="7:9" ht="12.75">
      <c r="G212" s="57"/>
      <c r="H212" s="57"/>
      <c r="I212" s="18"/>
    </row>
    <row r="213" spans="7:9" ht="12.75">
      <c r="G213" s="57"/>
      <c r="H213" s="57"/>
      <c r="I213" s="18"/>
    </row>
    <row r="214" spans="7:9" ht="12.75">
      <c r="G214" s="57"/>
      <c r="H214" s="60"/>
      <c r="I214" s="18"/>
    </row>
    <row r="215" spans="7:9" ht="12.75">
      <c r="G215" s="57"/>
      <c r="H215" s="57"/>
      <c r="I215" s="18"/>
    </row>
    <row r="216" spans="7:9" ht="12.75">
      <c r="G216" s="57"/>
      <c r="I216" s="18"/>
    </row>
    <row r="217" spans="7:9" ht="12.75">
      <c r="G217" s="60"/>
      <c r="I217" s="10"/>
    </row>
    <row r="218" spans="7:9" ht="12.75">
      <c r="G218" s="57"/>
      <c r="I218" s="18"/>
    </row>
    <row r="221" ht="12.75">
      <c r="H221" s="60"/>
    </row>
    <row r="222" ht="12.75">
      <c r="H222" s="57"/>
    </row>
    <row r="224" spans="7:9" ht="12.75">
      <c r="G224" s="60"/>
      <c r="I224" s="10"/>
    </row>
    <row r="225" spans="7:9" ht="12.75">
      <c r="G225" s="57"/>
      <c r="I225" s="18"/>
    </row>
    <row r="227" ht="12.75">
      <c r="H227" s="57"/>
    </row>
    <row r="228" ht="12.75">
      <c r="H228" s="60"/>
    </row>
    <row r="229" ht="12.75">
      <c r="H229" s="57"/>
    </row>
    <row r="230" spans="7:9" ht="12.75">
      <c r="G230" s="57"/>
      <c r="I230" s="18"/>
    </row>
    <row r="231" spans="7:9" ht="12.75">
      <c r="G231" s="60"/>
      <c r="I231" s="10"/>
    </row>
    <row r="232" spans="7:9" ht="12.75">
      <c r="G232" s="57"/>
      <c r="I232" s="18"/>
    </row>
    <row r="234" ht="12.75">
      <c r="H234" s="60"/>
    </row>
    <row r="235" ht="12.75">
      <c r="H235" s="57"/>
    </row>
    <row r="236" ht="12.75">
      <c r="H236" s="57"/>
    </row>
    <row r="237" spans="7:9" ht="12.75">
      <c r="G237" s="60"/>
      <c r="H237" s="57"/>
      <c r="I237" s="10"/>
    </row>
    <row r="238" spans="7:9" ht="12.75">
      <c r="G238" s="57"/>
      <c r="I238" s="18"/>
    </row>
    <row r="239" spans="7:9" ht="12.75">
      <c r="G239" s="57"/>
      <c r="I239" s="18"/>
    </row>
    <row r="240" spans="7:9" ht="12.75">
      <c r="G240" s="57"/>
      <c r="I240" s="18"/>
    </row>
    <row r="242" ht="12.75">
      <c r="H242" s="57"/>
    </row>
    <row r="243" ht="12.75">
      <c r="H243" s="57"/>
    </row>
    <row r="244" ht="12.75">
      <c r="H244" s="57"/>
    </row>
    <row r="245" spans="7:9" ht="12.75">
      <c r="G245" s="57"/>
      <c r="I245" s="18"/>
    </row>
    <row r="246" spans="7:9" ht="12.75">
      <c r="G246" s="57"/>
      <c r="I246" s="18"/>
    </row>
    <row r="247" spans="7:9" ht="12.75">
      <c r="G247" s="57"/>
      <c r="I247" s="18"/>
    </row>
    <row r="249" ht="12.75">
      <c r="H249" s="57"/>
    </row>
    <row r="250" ht="12.75">
      <c r="H250" s="57"/>
    </row>
    <row r="252" spans="7:9" ht="12.75">
      <c r="G252" s="57"/>
      <c r="I252" s="18"/>
    </row>
    <row r="253" spans="7:9" ht="12.75">
      <c r="G253" s="57"/>
      <c r="I253" s="18"/>
    </row>
    <row r="255" ht="12.75">
      <c r="H255" s="57"/>
    </row>
    <row r="258" spans="7:9" ht="12.75">
      <c r="G258" s="57"/>
      <c r="I258" s="18"/>
    </row>
    <row r="260" ht="12.75">
      <c r="H260" s="57"/>
    </row>
    <row r="261" ht="12.75">
      <c r="H261" s="60"/>
    </row>
    <row r="262" ht="12.75">
      <c r="H262" s="57"/>
    </row>
    <row r="263" spans="7:9" ht="12.75">
      <c r="G263" s="57"/>
      <c r="I263" s="18"/>
    </row>
    <row r="264" spans="7:9" ht="12.75">
      <c r="G264" s="60"/>
      <c r="I264" s="10"/>
    </row>
    <row r="265" spans="7:9" ht="12.75">
      <c r="G265" s="57"/>
      <c r="I265" s="18"/>
    </row>
    <row r="268" ht="12.75">
      <c r="H268" s="60"/>
    </row>
    <row r="271" spans="7:9" ht="12.75">
      <c r="G271" s="60"/>
      <c r="I271" s="10"/>
    </row>
    <row r="272" ht="15.75">
      <c r="H272" s="77"/>
    </row>
    <row r="273" ht="15.75">
      <c r="H273" s="77"/>
    </row>
    <row r="275" spans="7:9" ht="15.75">
      <c r="G275" s="77"/>
      <c r="H275" s="57"/>
      <c r="I275" s="27"/>
    </row>
    <row r="276" spans="7:9" ht="15.75">
      <c r="G276" s="77"/>
      <c r="H276" s="57"/>
      <c r="I276" s="27"/>
    </row>
    <row r="278" spans="7:9" ht="12.75">
      <c r="G278" s="57"/>
      <c r="H278" s="60"/>
      <c r="I278" s="18"/>
    </row>
    <row r="279" spans="7:9" ht="12.75">
      <c r="G279" s="57"/>
      <c r="H279" s="57"/>
      <c r="I279" s="18"/>
    </row>
    <row r="281" spans="7:9" ht="12.75">
      <c r="G281" s="60"/>
      <c r="I281" s="10"/>
    </row>
    <row r="282" spans="7:9" ht="12.75">
      <c r="G282" s="57"/>
      <c r="I282" s="18"/>
    </row>
    <row r="283" ht="12.75">
      <c r="H283" s="57"/>
    </row>
    <row r="286" spans="7:9" ht="12.75">
      <c r="G286" s="57"/>
      <c r="I286" s="18"/>
    </row>
    <row r="289" ht="12.75">
      <c r="H289" s="57"/>
    </row>
    <row r="290" ht="12.75">
      <c r="H290" s="57"/>
    </row>
    <row r="291" ht="12.75">
      <c r="H291" s="57"/>
    </row>
    <row r="292" spans="7:9" ht="12.75">
      <c r="G292" s="57"/>
      <c r="H292" s="60"/>
      <c r="I292" s="18"/>
    </row>
    <row r="293" spans="7:9" ht="12.75">
      <c r="G293" s="57"/>
      <c r="H293" s="57"/>
      <c r="I293" s="18"/>
    </row>
    <row r="294" spans="7:9" ht="12.75">
      <c r="G294" s="57"/>
      <c r="H294" s="57"/>
      <c r="I294" s="18"/>
    </row>
    <row r="295" spans="7:9" ht="12.75">
      <c r="G295" s="60"/>
      <c r="I295" s="10"/>
    </row>
    <row r="296" spans="7:9" ht="12.75">
      <c r="G296" s="57"/>
      <c r="I296" s="18"/>
    </row>
    <row r="297" spans="7:9" ht="12.75">
      <c r="G297" s="57"/>
      <c r="I297" s="18"/>
    </row>
    <row r="298" ht="12.75">
      <c r="H298" s="60"/>
    </row>
    <row r="299" ht="12.75">
      <c r="H299" s="57"/>
    </row>
    <row r="301" spans="7:9" ht="12.75">
      <c r="G301" s="60"/>
      <c r="H301" s="57"/>
      <c r="I301" s="10"/>
    </row>
    <row r="302" spans="7:9" ht="12.75">
      <c r="G302" s="57"/>
      <c r="H302" s="60"/>
      <c r="I302" s="18"/>
    </row>
    <row r="303" ht="12.75">
      <c r="H303" s="57"/>
    </row>
    <row r="304" spans="7:9" ht="12.75">
      <c r="G304" s="57"/>
      <c r="I304" s="18"/>
    </row>
    <row r="305" spans="7:9" ht="12.75">
      <c r="G305" s="60"/>
      <c r="H305" s="60"/>
      <c r="I305" s="10"/>
    </row>
    <row r="306" spans="7:9" ht="12.75">
      <c r="G306" s="57"/>
      <c r="H306" s="57"/>
      <c r="I306" s="18"/>
    </row>
    <row r="307" ht="12.75">
      <c r="H307" s="57"/>
    </row>
    <row r="308" spans="7:9" ht="12.75">
      <c r="G308" s="60"/>
      <c r="H308" s="57"/>
      <c r="I308" s="10"/>
    </row>
    <row r="309" spans="7:9" ht="12.75">
      <c r="G309" s="57"/>
      <c r="I309" s="18"/>
    </row>
    <row r="310" spans="7:9" ht="12.75">
      <c r="G310" s="57"/>
      <c r="H310" s="57"/>
      <c r="I310" s="18"/>
    </row>
    <row r="311" spans="7:9" ht="12.75">
      <c r="G311" s="57"/>
      <c r="H311" s="57"/>
      <c r="I311" s="18"/>
    </row>
    <row r="312" ht="12.75">
      <c r="H312" s="57"/>
    </row>
    <row r="313" spans="7:9" ht="12.75">
      <c r="G313" s="57"/>
      <c r="I313" s="18"/>
    </row>
    <row r="314" spans="7:9" ht="12.75">
      <c r="G314" s="57"/>
      <c r="I314" s="18"/>
    </row>
    <row r="315" spans="7:9" ht="12.75">
      <c r="G315" s="57"/>
      <c r="H315" s="57"/>
      <c r="I315" s="18"/>
    </row>
    <row r="316" ht="12.75">
      <c r="H316" s="57"/>
    </row>
    <row r="318" spans="7:9" ht="12.75">
      <c r="G318" s="57"/>
      <c r="H318" s="57"/>
      <c r="I318" s="18"/>
    </row>
    <row r="319" spans="7:9" ht="12.75">
      <c r="G319" s="57"/>
      <c r="I319" s="18"/>
    </row>
    <row r="321" spans="7:9" ht="12.75">
      <c r="G321" s="57"/>
      <c r="I321" s="18"/>
    </row>
    <row r="329" ht="12.75">
      <c r="H329" s="60"/>
    </row>
    <row r="330" ht="12.75">
      <c r="H330" s="57"/>
    </row>
    <row r="331" ht="12.75">
      <c r="H331" s="57"/>
    </row>
    <row r="332" spans="7:9" ht="12.75">
      <c r="G332" s="60"/>
      <c r="I332" s="10"/>
    </row>
    <row r="333" spans="7:9" ht="12.75">
      <c r="G333" s="57"/>
      <c r="I333" s="18"/>
    </row>
    <row r="334" spans="7:9" ht="12.75">
      <c r="G334" s="57"/>
      <c r="I334" s="18"/>
    </row>
    <row r="335" ht="12.75">
      <c r="H335" s="60"/>
    </row>
    <row r="338" spans="7:9" ht="12.75">
      <c r="G338" s="60"/>
      <c r="I338" s="10"/>
    </row>
  </sheetData>
  <printOptions/>
  <pageMargins left="0.75" right="0.75" top="1" bottom="1" header="0.5" footer="0.5"/>
  <pageSetup cellComments="asDisplayed"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81"/>
  <sheetViews>
    <sheetView workbookViewId="0" topLeftCell="A1">
      <selection activeCell="M11" sqref="M11"/>
    </sheetView>
  </sheetViews>
  <sheetFormatPr defaultColWidth="9.00390625" defaultRowHeight="12.75"/>
  <cols>
    <col min="1" max="1" width="4.00390625" style="0" customWidth="1"/>
    <col min="3" max="3" width="28.25390625" style="0" customWidth="1"/>
    <col min="4" max="4" width="6.125" style="0" customWidth="1"/>
    <col min="5" max="5" width="8.625" style="0" customWidth="1"/>
    <col min="6" max="6" width="11.375" style="56" customWidth="1"/>
    <col min="7" max="7" width="10.625" style="56" customWidth="1"/>
    <col min="8" max="8" width="8.375" style="0" customWidth="1"/>
    <col min="9" max="9" width="7.25390625" style="3" customWidth="1"/>
  </cols>
  <sheetData>
    <row r="2" spans="1:9" s="8" customFormat="1" ht="18.75" customHeight="1">
      <c r="A2" s="8" t="s">
        <v>488</v>
      </c>
      <c r="F2" s="76"/>
      <c r="G2" s="76"/>
      <c r="I2" s="26"/>
    </row>
    <row r="3" spans="1:9" s="8" customFormat="1" ht="18.75" customHeight="1">
      <c r="A3" s="8" t="s">
        <v>489</v>
      </c>
      <c r="F3" s="76"/>
      <c r="G3" s="76"/>
      <c r="I3" s="26"/>
    </row>
    <row r="4" spans="1:9" s="8" customFormat="1" ht="18.75" customHeight="1">
      <c r="A4" s="8" t="s">
        <v>490</v>
      </c>
      <c r="F4" s="76"/>
      <c r="G4" s="76"/>
      <c r="I4" s="26"/>
    </row>
    <row r="5" spans="1:9" s="8" customFormat="1" ht="18.75" customHeight="1">
      <c r="A5" s="8" t="s">
        <v>526</v>
      </c>
      <c r="F5" s="76"/>
      <c r="G5" s="76"/>
      <c r="I5" s="26"/>
    </row>
    <row r="7" spans="6:9" s="4" customFormat="1" ht="12.75">
      <c r="F7" s="57"/>
      <c r="G7" s="57"/>
      <c r="I7" s="18"/>
    </row>
    <row r="8" spans="6:9" s="4" customFormat="1" ht="12.75">
      <c r="F8" s="57"/>
      <c r="G8" s="78"/>
      <c r="H8" s="31"/>
      <c r="I8" s="18"/>
    </row>
    <row r="9" spans="1:9" s="4" customFormat="1" ht="12.75">
      <c r="A9" s="4" t="s">
        <v>75</v>
      </c>
      <c r="B9" s="4" t="s">
        <v>76</v>
      </c>
      <c r="D9" s="29" t="s">
        <v>77</v>
      </c>
      <c r="E9" s="4" t="s">
        <v>78</v>
      </c>
      <c r="F9" s="75" t="s">
        <v>491</v>
      </c>
      <c r="G9" s="75" t="s">
        <v>492</v>
      </c>
      <c r="H9" s="72" t="s">
        <v>493</v>
      </c>
      <c r="I9" s="18"/>
    </row>
    <row r="10" spans="4:9" s="4" customFormat="1" ht="12.75">
      <c r="D10" s="29"/>
      <c r="F10" s="75" t="s">
        <v>460</v>
      </c>
      <c r="G10" s="75" t="s">
        <v>460</v>
      </c>
      <c r="H10" s="85" t="s">
        <v>277</v>
      </c>
      <c r="I10" s="10"/>
    </row>
    <row r="11" spans="6:9" s="4" customFormat="1" ht="12.75">
      <c r="F11" s="57"/>
      <c r="G11" s="57"/>
      <c r="I11" s="18"/>
    </row>
    <row r="13" spans="1:9" s="6" customFormat="1" ht="12.75">
      <c r="A13" s="6" t="s">
        <v>528</v>
      </c>
      <c r="F13" s="58"/>
      <c r="G13" s="58"/>
      <c r="I13" s="25"/>
    </row>
    <row r="14" ht="12.75">
      <c r="A14" s="6" t="s">
        <v>23</v>
      </c>
    </row>
    <row r="15" spans="1:8" ht="12.75">
      <c r="A15" s="6" t="s">
        <v>527</v>
      </c>
      <c r="D15">
        <v>750</v>
      </c>
      <c r="E15">
        <v>75020</v>
      </c>
      <c r="F15" s="56">
        <v>18442</v>
      </c>
      <c r="G15" s="56">
        <v>18442</v>
      </c>
      <c r="H15" s="3">
        <f>G15/F15</f>
        <v>1</v>
      </c>
    </row>
    <row r="16" spans="1:8" ht="12.75">
      <c r="A16" s="6"/>
      <c r="H16" s="3"/>
    </row>
    <row r="17" spans="1:8" ht="12.75">
      <c r="A17" s="6" t="s">
        <v>529</v>
      </c>
      <c r="H17" s="3"/>
    </row>
    <row r="18" spans="1:8" ht="12.75">
      <c r="A18" s="6" t="s">
        <v>530</v>
      </c>
      <c r="H18" s="3"/>
    </row>
    <row r="19" spans="1:8" ht="12.75">
      <c r="A19" s="6" t="s">
        <v>531</v>
      </c>
      <c r="H19" s="3"/>
    </row>
    <row r="20" spans="1:8" ht="12.75">
      <c r="A20" s="6" t="s">
        <v>532</v>
      </c>
      <c r="D20">
        <v>852</v>
      </c>
      <c r="E20">
        <v>85278</v>
      </c>
      <c r="F20" s="56">
        <v>5000</v>
      </c>
      <c r="G20" s="56">
        <v>5000</v>
      </c>
      <c r="H20" s="3">
        <f>G20/F20</f>
        <v>1</v>
      </c>
    </row>
    <row r="21" spans="6:9" s="4" customFormat="1" ht="12.75">
      <c r="F21" s="57"/>
      <c r="G21" s="57"/>
      <c r="H21" s="18"/>
      <c r="I21" s="18"/>
    </row>
    <row r="22" spans="3:9" s="83" customFormat="1" ht="12.75">
      <c r="C22" s="83" t="s">
        <v>678</v>
      </c>
      <c r="F22" s="65">
        <f>SUM(F15:F21)</f>
        <v>23442</v>
      </c>
      <c r="G22" s="65">
        <f>SUM(G15:G21)</f>
        <v>23442</v>
      </c>
      <c r="H22" s="66">
        <f>G22/F22</f>
        <v>1</v>
      </c>
      <c r="I22" s="66"/>
    </row>
    <row r="23" spans="6:9" s="4" customFormat="1" ht="12.75">
      <c r="F23" s="57"/>
      <c r="G23" s="57"/>
      <c r="H23" s="18"/>
      <c r="I23" s="18"/>
    </row>
    <row r="24" spans="6:9" s="4" customFormat="1" ht="12.75">
      <c r="F24" s="57"/>
      <c r="G24" s="79"/>
      <c r="H24" s="33"/>
      <c r="I24" s="18"/>
    </row>
    <row r="25" spans="5:9" s="4" customFormat="1" ht="12.75">
      <c r="E25" s="29"/>
      <c r="F25" s="75"/>
      <c r="G25" s="75"/>
      <c r="H25" s="73"/>
      <c r="I25" s="18"/>
    </row>
    <row r="26" spans="6:9" s="4" customFormat="1" ht="12.75">
      <c r="F26" s="75"/>
      <c r="G26" s="75"/>
      <c r="H26" s="73"/>
      <c r="I26" s="10"/>
    </row>
    <row r="27" spans="6:9" s="4" customFormat="1" ht="12.75">
      <c r="F27" s="57"/>
      <c r="G27" s="57"/>
      <c r="H27" s="18"/>
      <c r="I27" s="18"/>
    </row>
    <row r="28" spans="4:8" ht="12.75">
      <c r="D28" s="47"/>
      <c r="E28" s="47"/>
      <c r="H28" s="3"/>
    </row>
    <row r="29" ht="12.75">
      <c r="H29" s="3"/>
    </row>
    <row r="30" ht="12.75">
      <c r="H30" s="3"/>
    </row>
    <row r="31" spans="6:9" s="7" customFormat="1" ht="12.75">
      <c r="F31" s="60"/>
      <c r="G31" s="60"/>
      <c r="H31" s="10"/>
      <c r="I31" s="10"/>
    </row>
    <row r="32" ht="12.75">
      <c r="H32" s="3"/>
    </row>
    <row r="33" ht="12.75">
      <c r="H33" s="3"/>
    </row>
    <row r="34" ht="12.75">
      <c r="H34" s="3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6" spans="6:9" s="8" customFormat="1" ht="18">
      <c r="F66" s="76"/>
      <c r="G66" s="76"/>
      <c r="I66" s="26"/>
    </row>
    <row r="67" spans="6:9" s="8" customFormat="1" ht="18">
      <c r="F67" s="76"/>
      <c r="G67" s="76"/>
      <c r="I67" s="26"/>
    </row>
    <row r="68" spans="6:9" s="8" customFormat="1" ht="18">
      <c r="F68" s="76"/>
      <c r="G68" s="76"/>
      <c r="I68" s="26"/>
    </row>
    <row r="69" spans="6:9" s="8" customFormat="1" ht="18">
      <c r="F69" s="76"/>
      <c r="G69" s="76"/>
      <c r="I69" s="26"/>
    </row>
    <row r="73" spans="1:9" ht="12.75">
      <c r="A73" s="31"/>
      <c r="B73" s="31"/>
      <c r="E73" s="4"/>
      <c r="F73" s="57"/>
      <c r="G73" s="57"/>
      <c r="H73" s="4"/>
      <c r="I73" s="18"/>
    </row>
    <row r="74" spans="7:10" ht="12.75">
      <c r="G74" s="80"/>
      <c r="H74" s="31"/>
      <c r="I74" s="33"/>
      <c r="J74" s="4"/>
    </row>
    <row r="76" spans="1:2" ht="12.75">
      <c r="A76" s="31"/>
      <c r="B76" s="4"/>
    </row>
    <row r="77" spans="2:9" ht="12.75">
      <c r="B77" s="4"/>
      <c r="E77" s="4"/>
      <c r="F77" s="57"/>
      <c r="G77" s="57"/>
      <c r="H77" s="4"/>
      <c r="I77" s="18"/>
    </row>
    <row r="78" ht="12.75">
      <c r="B78" s="6"/>
    </row>
    <row r="79" ht="12.75">
      <c r="B79" s="6"/>
    </row>
    <row r="80" ht="12.75">
      <c r="B80" s="6"/>
    </row>
    <row r="81" ht="12.75">
      <c r="B81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K10" sqref="K10"/>
    </sheetView>
  </sheetViews>
  <sheetFormatPr defaultColWidth="9.00390625" defaultRowHeight="12.75"/>
  <cols>
    <col min="1" max="1" width="3.75390625" style="0" customWidth="1"/>
    <col min="2" max="2" width="29.25390625" style="0" customWidth="1"/>
    <col min="3" max="3" width="9.00390625" style="104" customWidth="1"/>
    <col min="4" max="4" width="10.375" style="104" customWidth="1"/>
    <col min="5" max="5" width="10.75390625" style="104" customWidth="1"/>
    <col min="6" max="6" width="10.625" style="104" customWidth="1"/>
    <col min="7" max="7" width="7.75390625" style="0" customWidth="1"/>
  </cols>
  <sheetData>
    <row r="2" spans="1:6" s="94" customFormat="1" ht="18">
      <c r="A2" s="94" t="s">
        <v>573</v>
      </c>
      <c r="C2" s="95"/>
      <c r="D2" s="95"/>
      <c r="E2" s="95"/>
      <c r="F2" s="95"/>
    </row>
    <row r="3" spans="1:6" s="94" customFormat="1" ht="18">
      <c r="A3" s="94" t="s">
        <v>561</v>
      </c>
      <c r="C3" s="95"/>
      <c r="D3" s="95"/>
      <c r="E3" s="95"/>
      <c r="F3" s="95"/>
    </row>
    <row r="4" spans="1:6" s="5" customFormat="1" ht="18">
      <c r="A4" s="5" t="s">
        <v>562</v>
      </c>
      <c r="C4" s="96"/>
      <c r="D4" s="96"/>
      <c r="E4" s="96"/>
      <c r="F4" s="96"/>
    </row>
    <row r="5" spans="1:6" s="5" customFormat="1" ht="18">
      <c r="A5" s="5" t="s">
        <v>574</v>
      </c>
      <c r="C5" s="96"/>
      <c r="D5" s="96"/>
      <c r="E5" s="96"/>
      <c r="F5" s="96"/>
    </row>
    <row r="6" spans="3:6" s="5" customFormat="1" ht="18">
      <c r="C6" s="96"/>
      <c r="D6" s="96"/>
      <c r="E6" s="96"/>
      <c r="F6" s="96"/>
    </row>
    <row r="7" spans="1:6" s="5" customFormat="1" ht="18">
      <c r="A7" s="97"/>
      <c r="C7" s="96"/>
      <c r="D7" s="96"/>
      <c r="E7" s="96"/>
      <c r="F7" s="96"/>
    </row>
    <row r="8" spans="1:7" s="50" customFormat="1" ht="12.75">
      <c r="A8" s="50" t="s">
        <v>563</v>
      </c>
      <c r="C8" s="98"/>
      <c r="D8" s="98" t="s">
        <v>543</v>
      </c>
      <c r="E8" s="99" t="s">
        <v>292</v>
      </c>
      <c r="F8" s="99" t="s">
        <v>575</v>
      </c>
      <c r="G8" s="100" t="s">
        <v>493</v>
      </c>
    </row>
    <row r="9" spans="3:7" ht="12.75">
      <c r="C9" s="101"/>
      <c r="D9" s="101"/>
      <c r="E9" s="99" t="s">
        <v>293</v>
      </c>
      <c r="F9" s="99" t="s">
        <v>460</v>
      </c>
      <c r="G9" s="100" t="s">
        <v>547</v>
      </c>
    </row>
    <row r="10" spans="1:6" s="62" customFormat="1" ht="12.75">
      <c r="A10" s="62" t="s">
        <v>564</v>
      </c>
      <c r="C10" s="116"/>
      <c r="D10" s="116"/>
      <c r="E10" s="103"/>
      <c r="F10" s="103"/>
    </row>
    <row r="11" spans="1:6" s="62" customFormat="1" ht="13.5" customHeight="1">
      <c r="A11" s="62" t="s">
        <v>565</v>
      </c>
      <c r="C11" s="102"/>
      <c r="D11" s="102"/>
      <c r="E11" s="103"/>
      <c r="F11" s="103"/>
    </row>
    <row r="12" spans="1:6" s="62" customFormat="1" ht="12.75" customHeight="1">
      <c r="A12" s="62" t="s">
        <v>566</v>
      </c>
      <c r="C12" s="102"/>
      <c r="D12" s="102"/>
      <c r="E12" s="103"/>
      <c r="F12" s="103"/>
    </row>
    <row r="13" spans="1:4" ht="12.75" customHeight="1">
      <c r="A13" s="62" t="s">
        <v>567</v>
      </c>
      <c r="C13" s="101"/>
      <c r="D13" s="101"/>
    </row>
    <row r="14" spans="1:4" ht="12.75" customHeight="1">
      <c r="A14" s="62" t="s">
        <v>568</v>
      </c>
      <c r="C14" s="101"/>
      <c r="D14" s="101"/>
    </row>
    <row r="15" spans="1:4" ht="12.75">
      <c r="A15" s="62" t="s">
        <v>569</v>
      </c>
      <c r="C15" s="101"/>
      <c r="D15" s="101"/>
    </row>
    <row r="16" spans="1:7" ht="12.75">
      <c r="A16" s="62" t="s">
        <v>570</v>
      </c>
      <c r="C16" s="105" t="s">
        <v>571</v>
      </c>
      <c r="D16" s="105" t="s">
        <v>572</v>
      </c>
      <c r="E16" s="56">
        <v>10000</v>
      </c>
      <c r="F16" s="56">
        <v>10000</v>
      </c>
      <c r="G16" s="20">
        <f>F16/E16</f>
        <v>1</v>
      </c>
    </row>
    <row r="18" spans="3:6" s="7" customFormat="1" ht="12.75">
      <c r="C18" s="106"/>
      <c r="D18" s="106"/>
      <c r="E18" s="106"/>
      <c r="F18" s="106"/>
    </row>
  </sheetData>
  <mergeCells count="1">
    <mergeCell ref="C10:D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H10" sqref="H9:H10"/>
    </sheetView>
  </sheetViews>
  <sheetFormatPr defaultColWidth="9.00390625" defaultRowHeight="12.75"/>
  <sheetData>
    <row r="2" s="94" customFormat="1" ht="18"/>
    <row r="3" s="94" customFormat="1" ht="18">
      <c r="A3" s="94" t="s">
        <v>166</v>
      </c>
    </row>
    <row r="4" s="94" customFormat="1" ht="18">
      <c r="A4" s="94" t="s">
        <v>167</v>
      </c>
    </row>
    <row r="5" s="94" customFormat="1" ht="18">
      <c r="A5" s="94" t="s">
        <v>168</v>
      </c>
    </row>
    <row r="9" spans="1:9" ht="12.75">
      <c r="A9" t="s">
        <v>75</v>
      </c>
      <c r="B9" t="s">
        <v>76</v>
      </c>
      <c r="E9" t="s">
        <v>77</v>
      </c>
      <c r="F9" t="s">
        <v>543</v>
      </c>
      <c r="G9" t="s">
        <v>292</v>
      </c>
      <c r="H9" s="42" t="s">
        <v>493</v>
      </c>
      <c r="I9" t="s">
        <v>493</v>
      </c>
    </row>
    <row r="10" spans="7:9" ht="12.75">
      <c r="G10" t="s">
        <v>157</v>
      </c>
      <c r="H10" s="42">
        <v>2008</v>
      </c>
      <c r="I10" t="s">
        <v>547</v>
      </c>
    </row>
    <row r="12" ht="12.75">
      <c r="A12" t="s">
        <v>158</v>
      </c>
    </row>
    <row r="13" ht="12.75">
      <c r="A13" t="s">
        <v>159</v>
      </c>
    </row>
    <row r="14" spans="1:9" ht="12.75">
      <c r="A14" t="s">
        <v>160</v>
      </c>
      <c r="E14">
        <v>750</v>
      </c>
      <c r="F14">
        <v>75095</v>
      </c>
      <c r="G14" s="56">
        <v>6136</v>
      </c>
      <c r="H14" s="56">
        <v>6134</v>
      </c>
      <c r="I14" s="3">
        <f>H14/G14</f>
        <v>0.9996740547588006</v>
      </c>
    </row>
    <row r="16" ht="12.75">
      <c r="A16" t="s">
        <v>161</v>
      </c>
    </row>
    <row r="17" ht="12.75">
      <c r="A17" t="s">
        <v>162</v>
      </c>
    </row>
    <row r="18" ht="12.75">
      <c r="A18" t="s">
        <v>163</v>
      </c>
    </row>
    <row r="19" spans="1:9" ht="12.75">
      <c r="A19" t="s">
        <v>164</v>
      </c>
      <c r="E19">
        <v>900</v>
      </c>
      <c r="F19">
        <v>90002</v>
      </c>
      <c r="G19" s="56">
        <v>11293</v>
      </c>
      <c r="H19" s="56">
        <v>11292.39</v>
      </c>
      <c r="I19" s="3">
        <v>1</v>
      </c>
    </row>
    <row r="21" spans="1:9" s="50" customFormat="1" ht="12.75">
      <c r="A21" s="50" t="s">
        <v>165</v>
      </c>
      <c r="G21" s="59">
        <f>SUM(G14,G19)</f>
        <v>17429</v>
      </c>
      <c r="H21" s="59">
        <f>SUM(H14,H19)</f>
        <v>17426.39</v>
      </c>
      <c r="I21" s="51">
        <f>H21/G21</f>
        <v>0.9998502495840266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L12" sqref="L12"/>
    </sheetView>
  </sheetViews>
  <sheetFormatPr defaultColWidth="9.00390625" defaultRowHeight="12.75"/>
  <cols>
    <col min="5" max="5" width="8.00390625" style="0" customWidth="1"/>
    <col min="6" max="6" width="7.25390625" style="0" customWidth="1"/>
    <col min="7" max="7" width="11.625" style="0" bestFit="1" customWidth="1"/>
    <col min="8" max="8" width="11.375" style="0" bestFit="1" customWidth="1"/>
    <col min="9" max="9" width="9.375" style="0" bestFit="1" customWidth="1"/>
  </cols>
  <sheetData>
    <row r="1" s="93" customFormat="1" ht="20.25"/>
    <row r="2" s="92" customFormat="1" ht="15.75">
      <c r="A2" s="92" t="s">
        <v>297</v>
      </c>
    </row>
    <row r="3" s="92" customFormat="1" ht="15.75">
      <c r="A3" s="92" t="s">
        <v>290</v>
      </c>
    </row>
    <row r="4" s="92" customFormat="1" ht="15.75">
      <c r="A4" s="92" t="s">
        <v>291</v>
      </c>
    </row>
    <row r="5" s="92" customFormat="1" ht="15.75">
      <c r="A5" s="92" t="s">
        <v>298</v>
      </c>
    </row>
    <row r="6" spans="1:9" ht="15">
      <c r="A6" s="91"/>
      <c r="B6" s="91"/>
      <c r="C6" s="91"/>
      <c r="D6" s="91"/>
      <c r="E6" s="91"/>
      <c r="F6" s="91"/>
      <c r="G6" s="91"/>
      <c r="H6" s="91"/>
      <c r="I6" s="91"/>
    </row>
    <row r="7" spans="1:9" ht="15">
      <c r="A7" s="91"/>
      <c r="B7" s="91"/>
      <c r="C7" s="91"/>
      <c r="D7" s="91"/>
      <c r="E7" s="91"/>
      <c r="F7" s="91"/>
      <c r="G7" s="91"/>
      <c r="H7" s="91"/>
      <c r="I7" s="91"/>
    </row>
    <row r="8" spans="1:9" ht="15">
      <c r="A8" s="91"/>
      <c r="B8" s="91"/>
      <c r="C8" s="91"/>
      <c r="D8" s="91"/>
      <c r="E8" s="91"/>
      <c r="F8" s="91"/>
      <c r="G8" s="91"/>
      <c r="H8" s="91"/>
      <c r="I8" s="91"/>
    </row>
    <row r="9" spans="1:9" ht="15">
      <c r="A9" s="91"/>
      <c r="B9" s="91"/>
      <c r="C9" s="91"/>
      <c r="D9" s="91"/>
      <c r="E9" s="91"/>
      <c r="F9" s="91"/>
      <c r="G9" s="91"/>
      <c r="H9" s="91"/>
      <c r="I9" s="91"/>
    </row>
    <row r="10" spans="1:9" s="50" customFormat="1" ht="12.75">
      <c r="A10" s="50" t="s">
        <v>75</v>
      </c>
      <c r="B10" s="50" t="s">
        <v>76</v>
      </c>
      <c r="E10" s="50" t="s">
        <v>77</v>
      </c>
      <c r="F10" s="50" t="s">
        <v>543</v>
      </c>
      <c r="G10" s="50" t="s">
        <v>292</v>
      </c>
      <c r="H10" s="100" t="s">
        <v>299</v>
      </c>
      <c r="I10" s="100" t="s">
        <v>545</v>
      </c>
    </row>
    <row r="11" spans="7:9" s="50" customFormat="1" ht="12.75">
      <c r="G11" s="50" t="s">
        <v>293</v>
      </c>
      <c r="H11" s="100">
        <v>2008</v>
      </c>
      <c r="I11" s="100" t="s">
        <v>547</v>
      </c>
    </row>
    <row r="12" s="67" customFormat="1" ht="12.75"/>
    <row r="13" s="67" customFormat="1" ht="12.75"/>
    <row r="14" s="67" customFormat="1" ht="12.75">
      <c r="A14" s="67" t="s">
        <v>294</v>
      </c>
    </row>
    <row r="15" s="67" customFormat="1" ht="12.75">
      <c r="A15" s="67" t="s">
        <v>295</v>
      </c>
    </row>
    <row r="16" spans="1:9" s="67" customFormat="1" ht="12.75">
      <c r="A16" s="67" t="s">
        <v>296</v>
      </c>
      <c r="E16" s="67">
        <v>801</v>
      </c>
      <c r="F16" s="67">
        <v>80104</v>
      </c>
      <c r="G16" s="109">
        <v>10998</v>
      </c>
      <c r="H16" s="109">
        <v>10997.25</v>
      </c>
      <c r="I16" s="110">
        <f>H16/G16</f>
        <v>0.9999318057828697</v>
      </c>
    </row>
    <row r="17" s="67" customFormat="1" ht="12.75"/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78"/>
  <sheetViews>
    <sheetView tabSelected="1" workbookViewId="0" topLeftCell="A1">
      <selection activeCell="K8" sqref="K8"/>
    </sheetView>
  </sheetViews>
  <sheetFormatPr defaultColWidth="9.00390625" defaultRowHeight="12.75"/>
  <cols>
    <col min="5" max="5" width="4.25390625" style="0" customWidth="1"/>
    <col min="6" max="7" width="6.625" style="0" customWidth="1"/>
    <col min="8" max="8" width="13.375" style="0" customWidth="1"/>
    <col min="9" max="9" width="12.375" style="104" customWidth="1"/>
    <col min="10" max="10" width="6.25390625" style="3" customWidth="1"/>
  </cols>
  <sheetData>
    <row r="3" spans="1:10" s="8" customFormat="1" ht="18">
      <c r="A3" s="8" t="s">
        <v>263</v>
      </c>
      <c r="I3" s="96"/>
      <c r="J3" s="26"/>
    </row>
    <row r="4" spans="1:10" s="8" customFormat="1" ht="18">
      <c r="A4" s="8" t="s">
        <v>262</v>
      </c>
      <c r="I4" s="96"/>
      <c r="J4" s="26"/>
    </row>
    <row r="6" spans="1:10" s="50" customFormat="1" ht="12.75">
      <c r="A6" s="50" t="s">
        <v>255</v>
      </c>
      <c r="F6" s="50" t="s">
        <v>256</v>
      </c>
      <c r="G6" s="50" t="s">
        <v>257</v>
      </c>
      <c r="H6" s="111" t="s">
        <v>259</v>
      </c>
      <c r="I6" s="107" t="s">
        <v>258</v>
      </c>
      <c r="J6" s="51" t="s">
        <v>658</v>
      </c>
    </row>
    <row r="7" spans="8:10" s="50" customFormat="1" ht="12.75">
      <c r="H7" s="59" t="s">
        <v>260</v>
      </c>
      <c r="I7" s="107" t="s">
        <v>264</v>
      </c>
      <c r="J7" s="51" t="s">
        <v>659</v>
      </c>
    </row>
    <row r="8" spans="8:10" s="50" customFormat="1" ht="12.75">
      <c r="H8" s="59"/>
      <c r="I8" s="59"/>
      <c r="J8" s="51"/>
    </row>
    <row r="9" spans="8:9" ht="12.75">
      <c r="H9" s="56"/>
      <c r="I9" s="56"/>
    </row>
    <row r="10" spans="1:10" s="6" customFormat="1" ht="12.75">
      <c r="A10" s="112" t="s">
        <v>599</v>
      </c>
      <c r="B10" s="112"/>
      <c r="C10" s="112"/>
      <c r="D10" s="112"/>
      <c r="E10" s="112"/>
      <c r="H10" s="58"/>
      <c r="I10" s="58"/>
      <c r="J10" s="25"/>
    </row>
    <row r="11" spans="1:10" s="6" customFormat="1" ht="12.75">
      <c r="A11" s="112" t="s">
        <v>598</v>
      </c>
      <c r="B11" s="112"/>
      <c r="C11" s="112"/>
      <c r="D11" s="112"/>
      <c r="E11" s="112"/>
      <c r="F11" s="6">
        <v>400</v>
      </c>
      <c r="G11" s="6">
        <v>40002</v>
      </c>
      <c r="H11" s="58">
        <v>24400</v>
      </c>
      <c r="I11" s="58">
        <v>24400</v>
      </c>
      <c r="J11" s="25">
        <f>I11/H11</f>
        <v>1</v>
      </c>
    </row>
    <row r="12" spans="1:10" s="6" customFormat="1" ht="12.75">
      <c r="A12" s="112" t="s">
        <v>597</v>
      </c>
      <c r="B12" s="112"/>
      <c r="C12" s="112"/>
      <c r="D12" s="112"/>
      <c r="E12" s="112"/>
      <c r="H12" s="58"/>
      <c r="I12" s="58"/>
      <c r="J12" s="25"/>
    </row>
    <row r="13" spans="1:10" s="6" customFormat="1" ht="12.75">
      <c r="A13" s="112" t="s">
        <v>596</v>
      </c>
      <c r="B13" s="112"/>
      <c r="C13" s="112"/>
      <c r="D13" s="112"/>
      <c r="E13" s="112"/>
      <c r="H13" s="58"/>
      <c r="I13" s="58"/>
      <c r="J13" s="25"/>
    </row>
    <row r="14" spans="1:10" s="6" customFormat="1" ht="12.75">
      <c r="A14" s="112" t="s">
        <v>595</v>
      </c>
      <c r="B14" s="112"/>
      <c r="C14" s="112"/>
      <c r="D14" s="112"/>
      <c r="E14" s="112"/>
      <c r="F14" s="6">
        <v>400</v>
      </c>
      <c r="G14" s="6">
        <v>40002</v>
      </c>
      <c r="H14" s="58">
        <v>3342</v>
      </c>
      <c r="I14" s="58">
        <v>3341.77</v>
      </c>
      <c r="J14" s="25">
        <f>I14/H14</f>
        <v>0.9999311789347696</v>
      </c>
    </row>
    <row r="15" spans="1:10" s="6" customFormat="1" ht="12.75">
      <c r="A15" s="112" t="s">
        <v>594</v>
      </c>
      <c r="B15" s="112"/>
      <c r="C15" s="112"/>
      <c r="D15" s="112"/>
      <c r="E15" s="112"/>
      <c r="H15" s="58"/>
      <c r="I15" s="58"/>
      <c r="J15" s="25"/>
    </row>
    <row r="16" spans="1:10" s="6" customFormat="1" ht="12.75">
      <c r="A16" s="112" t="s">
        <v>600</v>
      </c>
      <c r="B16" s="112"/>
      <c r="C16" s="112"/>
      <c r="D16" s="112"/>
      <c r="E16" s="112"/>
      <c r="F16" s="6">
        <v>400</v>
      </c>
      <c r="G16" s="6">
        <v>40002</v>
      </c>
      <c r="H16" s="58">
        <v>55978</v>
      </c>
      <c r="I16" s="58">
        <v>55976.54</v>
      </c>
      <c r="J16" s="25">
        <f>I16/H16</f>
        <v>0.9999739183250563</v>
      </c>
    </row>
    <row r="17" spans="1:10" s="6" customFormat="1" ht="12.75">
      <c r="A17" s="112" t="s">
        <v>601</v>
      </c>
      <c r="B17" s="112"/>
      <c r="C17" s="112"/>
      <c r="D17" s="112"/>
      <c r="E17" s="112"/>
      <c r="H17" s="58"/>
      <c r="I17" s="58"/>
      <c r="J17" s="25"/>
    </row>
    <row r="18" spans="1:10" s="6" customFormat="1" ht="12.75">
      <c r="A18" s="112" t="s">
        <v>602</v>
      </c>
      <c r="B18" s="112"/>
      <c r="C18" s="112"/>
      <c r="D18" s="112"/>
      <c r="E18" s="112"/>
      <c r="H18" s="58"/>
      <c r="I18" s="58"/>
      <c r="J18" s="25"/>
    </row>
    <row r="19" spans="1:10" s="6" customFormat="1" ht="12.75">
      <c r="A19" s="112" t="s">
        <v>603</v>
      </c>
      <c r="B19" s="112"/>
      <c r="C19" s="112"/>
      <c r="D19" s="112"/>
      <c r="E19" s="112"/>
      <c r="F19" s="6">
        <v>600</v>
      </c>
      <c r="G19" s="6">
        <v>60014</v>
      </c>
      <c r="H19" s="58">
        <v>10000</v>
      </c>
      <c r="I19" s="58">
        <v>0</v>
      </c>
      <c r="J19" s="25">
        <v>0</v>
      </c>
    </row>
    <row r="20" spans="1:10" s="6" customFormat="1" ht="12.75">
      <c r="A20" s="112" t="s">
        <v>604</v>
      </c>
      <c r="B20" s="112"/>
      <c r="C20" s="112"/>
      <c r="D20" s="112"/>
      <c r="E20" s="112"/>
      <c r="H20" s="58"/>
      <c r="I20" s="58"/>
      <c r="J20" s="25"/>
    </row>
    <row r="21" spans="1:10" s="6" customFormat="1" ht="12.75">
      <c r="A21" s="112" t="s">
        <v>605</v>
      </c>
      <c r="B21" s="112"/>
      <c r="C21" s="112"/>
      <c r="D21" s="112"/>
      <c r="E21" s="112"/>
      <c r="F21" s="6">
        <v>600</v>
      </c>
      <c r="G21" s="6">
        <v>60016</v>
      </c>
      <c r="H21" s="58">
        <v>30000</v>
      </c>
      <c r="I21" s="58">
        <v>30000</v>
      </c>
      <c r="J21" s="25">
        <f>I21/H21</f>
        <v>1</v>
      </c>
    </row>
    <row r="22" spans="1:10" s="6" customFormat="1" ht="12.75">
      <c r="A22" s="112" t="s">
        <v>606</v>
      </c>
      <c r="B22" s="112"/>
      <c r="C22" s="112"/>
      <c r="D22" s="112"/>
      <c r="E22" s="112"/>
      <c r="H22" s="58"/>
      <c r="I22" s="58"/>
      <c r="J22" s="25"/>
    </row>
    <row r="23" spans="1:10" s="6" customFormat="1" ht="12.75">
      <c r="A23" s="112" t="s">
        <v>607</v>
      </c>
      <c r="B23" s="112"/>
      <c r="C23" s="112"/>
      <c r="D23" s="112"/>
      <c r="E23" s="112"/>
      <c r="F23" s="6">
        <v>600</v>
      </c>
      <c r="G23" s="6">
        <v>60016</v>
      </c>
      <c r="H23" s="58">
        <v>18300</v>
      </c>
      <c r="I23" s="58">
        <v>18300</v>
      </c>
      <c r="J23" s="25">
        <f>I23/H23</f>
        <v>1</v>
      </c>
    </row>
    <row r="24" spans="1:10" s="6" customFormat="1" ht="12.75">
      <c r="A24" s="112" t="s">
        <v>608</v>
      </c>
      <c r="B24" s="112"/>
      <c r="C24" s="112"/>
      <c r="D24" s="112"/>
      <c r="E24" s="112"/>
      <c r="H24" s="58"/>
      <c r="I24" s="58"/>
      <c r="J24" s="25"/>
    </row>
    <row r="25" spans="1:10" s="6" customFormat="1" ht="12.75">
      <c r="A25" s="112" t="s">
        <v>609</v>
      </c>
      <c r="B25" s="112"/>
      <c r="C25" s="112"/>
      <c r="D25" s="112"/>
      <c r="E25" s="112"/>
      <c r="F25" s="6">
        <v>600</v>
      </c>
      <c r="G25" s="6">
        <v>60016</v>
      </c>
      <c r="H25" s="58">
        <v>15570</v>
      </c>
      <c r="I25" s="58">
        <v>15549.82</v>
      </c>
      <c r="J25" s="25">
        <f>I25/H25</f>
        <v>0.998703917790623</v>
      </c>
    </row>
    <row r="26" spans="1:10" s="6" customFormat="1" ht="12.75">
      <c r="A26" s="112" t="s">
        <v>610</v>
      </c>
      <c r="B26" s="112"/>
      <c r="C26" s="112"/>
      <c r="D26" s="112"/>
      <c r="E26" s="112"/>
      <c r="H26" s="58"/>
      <c r="I26" s="58"/>
      <c r="J26" s="25"/>
    </row>
    <row r="27" spans="1:10" s="6" customFormat="1" ht="12.75">
      <c r="A27" s="112" t="s">
        <v>611</v>
      </c>
      <c r="B27" s="112"/>
      <c r="C27" s="112"/>
      <c r="D27" s="112"/>
      <c r="E27" s="112"/>
      <c r="F27" s="6">
        <v>600</v>
      </c>
      <c r="G27" s="6">
        <v>60016</v>
      </c>
      <c r="H27" s="58">
        <v>463899</v>
      </c>
      <c r="I27" s="58">
        <v>463895.82</v>
      </c>
      <c r="J27" s="25">
        <f>I27/H27</f>
        <v>0.9999931450595927</v>
      </c>
    </row>
    <row r="28" spans="1:10" s="6" customFormat="1" ht="12.75">
      <c r="A28" s="112" t="s">
        <v>657</v>
      </c>
      <c r="B28" s="112"/>
      <c r="C28" s="112"/>
      <c r="D28" s="112"/>
      <c r="E28" s="112"/>
      <c r="H28" s="58"/>
      <c r="I28" s="58"/>
      <c r="J28" s="25"/>
    </row>
    <row r="29" spans="1:10" s="6" customFormat="1" ht="12" customHeight="1">
      <c r="A29" s="112" t="s">
        <v>612</v>
      </c>
      <c r="B29" s="112"/>
      <c r="C29" s="112"/>
      <c r="D29" s="112"/>
      <c r="E29" s="112"/>
      <c r="H29" s="58"/>
      <c r="I29" s="58"/>
      <c r="J29" s="25"/>
    </row>
    <row r="30" spans="1:10" s="6" customFormat="1" ht="12.75">
      <c r="A30" s="112" t="s">
        <v>613</v>
      </c>
      <c r="B30" s="112"/>
      <c r="C30" s="112"/>
      <c r="D30" s="112"/>
      <c r="E30" s="112"/>
      <c r="F30" s="6">
        <v>600</v>
      </c>
      <c r="G30" s="6">
        <v>60016</v>
      </c>
      <c r="H30" s="58">
        <v>42700</v>
      </c>
      <c r="I30" s="58">
        <v>42700</v>
      </c>
      <c r="J30" s="25">
        <f>I30/H30</f>
        <v>1</v>
      </c>
    </row>
    <row r="31" spans="1:10" s="6" customFormat="1" ht="12.75">
      <c r="A31" s="112" t="s">
        <v>655</v>
      </c>
      <c r="B31" s="112"/>
      <c r="C31" s="112"/>
      <c r="D31" s="112"/>
      <c r="E31" s="112"/>
      <c r="H31" s="58"/>
      <c r="I31" s="58"/>
      <c r="J31" s="25"/>
    </row>
    <row r="32" spans="1:10" s="6" customFormat="1" ht="12.75">
      <c r="A32" s="112" t="s">
        <v>656</v>
      </c>
      <c r="B32" s="112"/>
      <c r="C32" s="112"/>
      <c r="D32" s="112"/>
      <c r="E32" s="112"/>
      <c r="H32" s="58"/>
      <c r="I32" s="58"/>
      <c r="J32" s="25"/>
    </row>
    <row r="33" spans="1:10" s="6" customFormat="1" ht="12.75">
      <c r="A33" s="112" t="s">
        <v>614</v>
      </c>
      <c r="B33" s="112"/>
      <c r="C33" s="112"/>
      <c r="D33" s="112"/>
      <c r="E33" s="112"/>
      <c r="F33" s="6">
        <v>600</v>
      </c>
      <c r="G33" s="6">
        <v>60095</v>
      </c>
      <c r="H33" s="58">
        <v>10000</v>
      </c>
      <c r="I33" s="58">
        <v>10000</v>
      </c>
      <c r="J33" s="25">
        <f>I33/H33</f>
        <v>1</v>
      </c>
    </row>
    <row r="34" spans="1:10" s="6" customFormat="1" ht="12.75">
      <c r="A34" s="112" t="s">
        <v>615</v>
      </c>
      <c r="B34" s="112"/>
      <c r="C34" s="112"/>
      <c r="D34" s="112"/>
      <c r="E34" s="112"/>
      <c r="H34" s="58"/>
      <c r="I34" s="58"/>
      <c r="J34" s="25"/>
    </row>
    <row r="35" spans="1:10" s="6" customFormat="1" ht="12.75">
      <c r="A35" s="112" t="s">
        <v>616</v>
      </c>
      <c r="B35" s="112"/>
      <c r="C35" s="112"/>
      <c r="D35" s="112"/>
      <c r="E35" s="112"/>
      <c r="H35" s="58"/>
      <c r="I35" s="58"/>
      <c r="J35" s="25"/>
    </row>
    <row r="36" spans="1:10" s="6" customFormat="1" ht="12.75">
      <c r="A36" s="112" t="s">
        <v>617</v>
      </c>
      <c r="B36" s="112"/>
      <c r="C36" s="112"/>
      <c r="D36" s="112"/>
      <c r="E36" s="112"/>
      <c r="F36" s="6">
        <v>700</v>
      </c>
      <c r="G36" s="6">
        <v>70005</v>
      </c>
      <c r="H36" s="58">
        <v>181416</v>
      </c>
      <c r="I36" s="58">
        <v>156846.52</v>
      </c>
      <c r="J36" s="25">
        <f>I36/H36</f>
        <v>0.8645682850465228</v>
      </c>
    </row>
    <row r="37" spans="1:10" s="6" customFormat="1" ht="12.75">
      <c r="A37" s="112" t="s">
        <v>618</v>
      </c>
      <c r="B37" s="112"/>
      <c r="C37" s="112"/>
      <c r="D37" s="112"/>
      <c r="E37" s="112"/>
      <c r="H37" s="58"/>
      <c r="I37" s="58"/>
      <c r="J37" s="25"/>
    </row>
    <row r="38" spans="1:10" s="6" customFormat="1" ht="12.75">
      <c r="A38" s="112" t="s">
        <v>619</v>
      </c>
      <c r="B38" s="112"/>
      <c r="C38" s="112"/>
      <c r="D38" s="112"/>
      <c r="E38" s="112"/>
      <c r="F38" s="6">
        <v>750</v>
      </c>
      <c r="G38" s="6">
        <v>75023</v>
      </c>
      <c r="H38" s="58">
        <v>28486</v>
      </c>
      <c r="I38" s="58">
        <v>25254</v>
      </c>
      <c r="J38" s="25">
        <f>I38/H38</f>
        <v>0.8865407568630205</v>
      </c>
    </row>
    <row r="39" spans="1:10" s="6" customFormat="1" ht="12.75">
      <c r="A39" s="112" t="s">
        <v>620</v>
      </c>
      <c r="B39" s="112"/>
      <c r="C39" s="112"/>
      <c r="D39" s="112"/>
      <c r="E39" s="112"/>
      <c r="H39" s="58"/>
      <c r="I39" s="58"/>
      <c r="J39" s="25"/>
    </row>
    <row r="40" spans="1:10" s="6" customFormat="1" ht="12.75">
      <c r="A40" s="112" t="s">
        <v>621</v>
      </c>
      <c r="B40" s="112"/>
      <c r="C40" s="112"/>
      <c r="D40" s="112"/>
      <c r="E40" s="112"/>
      <c r="H40" s="58"/>
      <c r="I40" s="58"/>
      <c r="J40" s="25"/>
    </row>
    <row r="41" spans="1:10" s="6" customFormat="1" ht="12.75">
      <c r="A41" s="112" t="s">
        <v>622</v>
      </c>
      <c r="B41" s="112"/>
      <c r="C41" s="112"/>
      <c r="D41" s="112"/>
      <c r="E41" s="112"/>
      <c r="F41" s="6">
        <v>750</v>
      </c>
      <c r="G41" s="6">
        <v>75023</v>
      </c>
      <c r="H41" s="58">
        <v>62500</v>
      </c>
      <c r="I41" s="58">
        <v>62197.38</v>
      </c>
      <c r="J41" s="25">
        <f>I41/H41</f>
        <v>0.99515808</v>
      </c>
    </row>
    <row r="42" spans="1:10" s="6" customFormat="1" ht="12.75">
      <c r="A42" s="112" t="s">
        <v>623</v>
      </c>
      <c r="B42" s="112"/>
      <c r="C42" s="112"/>
      <c r="D42" s="112"/>
      <c r="E42" s="112"/>
      <c r="H42" s="58"/>
      <c r="I42" s="58"/>
      <c r="J42" s="25"/>
    </row>
    <row r="43" spans="1:10" s="6" customFormat="1" ht="12.75">
      <c r="A43" s="112" t="s">
        <v>624</v>
      </c>
      <c r="B43" s="112"/>
      <c r="C43" s="112"/>
      <c r="D43" s="112"/>
      <c r="E43" s="112"/>
      <c r="F43" s="6">
        <v>750</v>
      </c>
      <c r="G43" s="6">
        <v>75075</v>
      </c>
      <c r="H43" s="58">
        <v>4832</v>
      </c>
      <c r="I43" s="58">
        <v>4831.2</v>
      </c>
      <c r="J43" s="25">
        <f>I43/H43</f>
        <v>0.9998344370860927</v>
      </c>
    </row>
    <row r="44" spans="1:10" s="6" customFormat="1" ht="12.75">
      <c r="A44" s="112" t="s">
        <v>625</v>
      </c>
      <c r="B44" s="112"/>
      <c r="C44" s="112"/>
      <c r="D44" s="112"/>
      <c r="E44" s="112"/>
      <c r="H44" s="58"/>
      <c r="I44" s="58"/>
      <c r="J44" s="25"/>
    </row>
    <row r="45" spans="1:10" s="6" customFormat="1" ht="12.75">
      <c r="A45" s="112" t="s">
        <v>626</v>
      </c>
      <c r="B45" s="112"/>
      <c r="C45" s="112"/>
      <c r="D45" s="112"/>
      <c r="E45" s="112"/>
      <c r="H45" s="58"/>
      <c r="I45" s="58"/>
      <c r="J45" s="25"/>
    </row>
    <row r="46" spans="1:10" s="6" customFormat="1" ht="12.75">
      <c r="A46" s="112" t="s">
        <v>627</v>
      </c>
      <c r="B46" s="112"/>
      <c r="C46" s="112"/>
      <c r="D46" s="112"/>
      <c r="E46" s="112"/>
      <c r="F46" s="6">
        <v>754</v>
      </c>
      <c r="G46" s="6">
        <v>75404</v>
      </c>
      <c r="H46" s="58">
        <v>15000</v>
      </c>
      <c r="I46" s="58">
        <v>15000</v>
      </c>
      <c r="J46" s="25">
        <f>I46/H46</f>
        <v>1</v>
      </c>
    </row>
    <row r="47" spans="1:10" s="6" customFormat="1" ht="12.75">
      <c r="A47" s="112" t="s">
        <v>628</v>
      </c>
      <c r="B47" s="112"/>
      <c r="C47" s="112"/>
      <c r="D47" s="112"/>
      <c r="E47" s="112"/>
      <c r="H47" s="58"/>
      <c r="I47" s="58"/>
      <c r="J47" s="25"/>
    </row>
    <row r="48" spans="1:10" s="6" customFormat="1" ht="12.75">
      <c r="A48" s="112" t="s">
        <v>629</v>
      </c>
      <c r="B48" s="112"/>
      <c r="C48" s="112"/>
      <c r="D48" s="112"/>
      <c r="E48" s="112"/>
      <c r="F48" s="7"/>
      <c r="G48" s="7"/>
      <c r="H48" s="60"/>
      <c r="I48" s="60"/>
      <c r="J48" s="10"/>
    </row>
    <row r="49" spans="1:12" s="7" customFormat="1" ht="12.75">
      <c r="A49" s="112" t="s">
        <v>630</v>
      </c>
      <c r="B49" s="113"/>
      <c r="C49" s="113"/>
      <c r="D49" s="113"/>
      <c r="E49" s="113"/>
      <c r="F49"/>
      <c r="G49"/>
      <c r="H49" s="56"/>
      <c r="I49" s="56"/>
      <c r="J49" s="3"/>
      <c r="K49" s="6"/>
      <c r="L49" s="6"/>
    </row>
    <row r="50" spans="1:12" ht="12.75">
      <c r="A50" s="112" t="s">
        <v>631</v>
      </c>
      <c r="B50" s="48"/>
      <c r="C50" s="48"/>
      <c r="D50" s="48"/>
      <c r="E50" s="48"/>
      <c r="H50" s="56"/>
      <c r="I50" s="56"/>
      <c r="K50" s="6"/>
      <c r="L50" s="6"/>
    </row>
    <row r="51" spans="1:12" ht="12.75">
      <c r="A51" s="112" t="s">
        <v>632</v>
      </c>
      <c r="B51" s="48"/>
      <c r="C51" s="48"/>
      <c r="D51" s="48"/>
      <c r="E51" s="48"/>
      <c r="H51" s="56"/>
      <c r="I51" s="56"/>
      <c r="K51" s="7"/>
      <c r="L51" s="7"/>
    </row>
    <row r="52" spans="1:10" ht="12.75">
      <c r="A52" s="112" t="s">
        <v>633</v>
      </c>
      <c r="B52" s="48"/>
      <c r="C52" s="48"/>
      <c r="D52" s="48"/>
      <c r="E52" s="48"/>
      <c r="F52">
        <v>801</v>
      </c>
      <c r="G52">
        <v>80101</v>
      </c>
      <c r="H52" s="56">
        <v>14932</v>
      </c>
      <c r="I52" s="56">
        <v>14931.58</v>
      </c>
      <c r="J52" s="3">
        <f>I52/H52</f>
        <v>0.9999718724886151</v>
      </c>
    </row>
    <row r="53" spans="1:9" ht="12.75">
      <c r="A53" s="112" t="s">
        <v>634</v>
      </c>
      <c r="B53" s="48"/>
      <c r="C53" s="48"/>
      <c r="D53" s="48"/>
      <c r="E53" s="48"/>
      <c r="H53" s="56"/>
      <c r="I53" s="56"/>
    </row>
    <row r="54" spans="1:10" ht="12.75">
      <c r="A54" s="112" t="s">
        <v>635</v>
      </c>
      <c r="B54" s="48"/>
      <c r="C54" s="48"/>
      <c r="D54" s="48"/>
      <c r="E54" s="48"/>
      <c r="F54">
        <v>801</v>
      </c>
      <c r="G54">
        <v>80101</v>
      </c>
      <c r="H54" s="56">
        <v>42520</v>
      </c>
      <c r="I54" s="56">
        <v>42088.66</v>
      </c>
      <c r="J54" s="3">
        <f>I54/H54</f>
        <v>0.9898555973659455</v>
      </c>
    </row>
    <row r="55" spans="1:9" ht="12.75">
      <c r="A55" s="112"/>
      <c r="B55" s="48"/>
      <c r="C55" s="48"/>
      <c r="D55" s="48"/>
      <c r="E55" s="48"/>
      <c r="H55" s="56"/>
      <c r="I55" s="56"/>
    </row>
    <row r="56" spans="1:9" ht="12.75">
      <c r="A56" s="112" t="s">
        <v>636</v>
      </c>
      <c r="B56" s="48"/>
      <c r="C56" s="48"/>
      <c r="D56" s="48"/>
      <c r="E56" s="48"/>
      <c r="H56" s="56"/>
      <c r="I56" s="56"/>
    </row>
    <row r="57" spans="1:10" ht="12.75">
      <c r="A57" s="112" t="s">
        <v>637</v>
      </c>
      <c r="B57" s="48"/>
      <c r="C57" s="48"/>
      <c r="D57" s="48"/>
      <c r="E57" s="48"/>
      <c r="F57">
        <v>801</v>
      </c>
      <c r="G57">
        <v>80110</v>
      </c>
      <c r="H57" s="56">
        <v>24400</v>
      </c>
      <c r="I57" s="56">
        <v>24400</v>
      </c>
      <c r="J57" s="3">
        <f>I57/H57</f>
        <v>1</v>
      </c>
    </row>
    <row r="58" spans="1:9" ht="12.75">
      <c r="A58" s="112" t="s">
        <v>638</v>
      </c>
      <c r="B58" s="48"/>
      <c r="C58" s="48"/>
      <c r="D58" s="48"/>
      <c r="E58" s="48"/>
      <c r="H58" s="56"/>
      <c r="I58" s="56"/>
    </row>
    <row r="59" spans="1:9" ht="12.75">
      <c r="A59" s="112" t="s">
        <v>639</v>
      </c>
      <c r="B59" s="48"/>
      <c r="C59" s="48"/>
      <c r="D59" s="48"/>
      <c r="E59" s="48"/>
      <c r="H59" s="56"/>
      <c r="I59" s="56"/>
    </row>
    <row r="60" spans="1:9" ht="12.75">
      <c r="A60" s="112" t="s">
        <v>640</v>
      </c>
      <c r="B60" s="48"/>
      <c r="C60" s="48"/>
      <c r="D60" s="48"/>
      <c r="E60" s="48"/>
      <c r="H60" s="56"/>
      <c r="I60" s="56"/>
    </row>
    <row r="61" spans="1:9" ht="12.75">
      <c r="A61" s="112" t="s">
        <v>641</v>
      </c>
      <c r="B61" s="48"/>
      <c r="C61" s="48"/>
      <c r="D61" s="48"/>
      <c r="E61" s="48"/>
      <c r="H61" s="56"/>
      <c r="I61" s="56"/>
    </row>
    <row r="62" spans="1:10" ht="12.75">
      <c r="A62" s="112" t="s">
        <v>642</v>
      </c>
      <c r="B62" s="48"/>
      <c r="C62" s="48"/>
      <c r="D62" s="48"/>
      <c r="E62" s="48"/>
      <c r="F62">
        <v>851</v>
      </c>
      <c r="G62">
        <v>85154</v>
      </c>
      <c r="H62" s="56">
        <v>219604</v>
      </c>
      <c r="I62" s="56">
        <v>219479.3</v>
      </c>
      <c r="J62" s="3">
        <f>I62/H62</f>
        <v>0.9994321597056519</v>
      </c>
    </row>
    <row r="63" spans="1:9" ht="12.75">
      <c r="A63" s="112" t="s">
        <v>643</v>
      </c>
      <c r="B63" s="48"/>
      <c r="C63" s="48"/>
      <c r="D63" s="48"/>
      <c r="E63" s="48"/>
      <c r="H63" s="56"/>
      <c r="I63" s="56"/>
    </row>
    <row r="64" spans="1:9" ht="12.75">
      <c r="A64" s="112" t="s">
        <v>644</v>
      </c>
      <c r="B64" s="48"/>
      <c r="C64" s="48"/>
      <c r="D64" s="48"/>
      <c r="E64" s="48"/>
      <c r="H64" s="56"/>
      <c r="I64" s="56"/>
    </row>
    <row r="65" spans="1:10" ht="12.75">
      <c r="A65" s="112" t="s">
        <v>645</v>
      </c>
      <c r="B65" s="48"/>
      <c r="C65" s="48"/>
      <c r="D65" s="48"/>
      <c r="E65" s="48"/>
      <c r="F65">
        <v>900</v>
      </c>
      <c r="G65">
        <v>90001</v>
      </c>
      <c r="H65" s="56">
        <v>767804</v>
      </c>
      <c r="I65" s="56">
        <v>767042.91</v>
      </c>
      <c r="J65" s="3">
        <f>I65/H65</f>
        <v>0.9990087444191487</v>
      </c>
    </row>
    <row r="66" spans="1:9" ht="12.75">
      <c r="A66" s="112" t="s">
        <v>646</v>
      </c>
      <c r="B66" s="48"/>
      <c r="C66" s="48"/>
      <c r="D66" s="48"/>
      <c r="E66" s="48"/>
      <c r="H66" s="56"/>
      <c r="I66" s="56"/>
    </row>
    <row r="67" spans="1:9" ht="12.75">
      <c r="A67" s="112" t="s">
        <v>647</v>
      </c>
      <c r="B67" s="48"/>
      <c r="C67" s="48"/>
      <c r="D67" s="48"/>
      <c r="E67" s="48"/>
      <c r="H67" s="56"/>
      <c r="I67" s="56"/>
    </row>
    <row r="68" spans="1:9" ht="12.75">
      <c r="A68" s="112" t="s">
        <v>648</v>
      </c>
      <c r="B68" s="48"/>
      <c r="C68" s="48"/>
      <c r="D68" s="48"/>
      <c r="E68" s="48"/>
      <c r="H68" s="56"/>
      <c r="I68" s="56"/>
    </row>
    <row r="69" spans="1:10" ht="12.75">
      <c r="A69" s="112" t="s">
        <v>649</v>
      </c>
      <c r="B69" s="48"/>
      <c r="C69" s="48"/>
      <c r="D69" s="48"/>
      <c r="E69" s="48"/>
      <c r="F69">
        <v>900</v>
      </c>
      <c r="G69">
        <v>90002</v>
      </c>
      <c r="H69" s="56">
        <v>11293</v>
      </c>
      <c r="I69" s="56">
        <v>11292.39</v>
      </c>
      <c r="J69" s="3">
        <f>I69/H69</f>
        <v>0.9999459842380235</v>
      </c>
    </row>
    <row r="70" spans="1:10" ht="12.75">
      <c r="A70" s="112" t="s">
        <v>650</v>
      </c>
      <c r="B70" s="48"/>
      <c r="C70" s="48"/>
      <c r="D70" s="48"/>
      <c r="E70" s="48"/>
      <c r="F70">
        <v>900</v>
      </c>
      <c r="G70">
        <v>90015</v>
      </c>
      <c r="H70" s="56">
        <v>89800</v>
      </c>
      <c r="I70" s="56">
        <v>89708.9</v>
      </c>
      <c r="J70" s="3">
        <f>I70/H70</f>
        <v>0.9989855233853006</v>
      </c>
    </row>
    <row r="71" spans="1:9" ht="12.75">
      <c r="A71" s="112" t="s">
        <v>651</v>
      </c>
      <c r="B71" s="48"/>
      <c r="C71" s="48"/>
      <c r="D71" s="48"/>
      <c r="E71" s="48"/>
      <c r="H71" s="56"/>
      <c r="I71" s="56"/>
    </row>
    <row r="72" spans="1:10" ht="12.75">
      <c r="A72" s="112" t="s">
        <v>652</v>
      </c>
      <c r="B72" s="48"/>
      <c r="C72" s="48"/>
      <c r="D72" s="48"/>
      <c r="E72" s="48"/>
      <c r="F72">
        <v>921</v>
      </c>
      <c r="G72">
        <v>92109</v>
      </c>
      <c r="H72" s="56">
        <v>25708</v>
      </c>
      <c r="I72" s="56">
        <v>25707.83</v>
      </c>
      <c r="J72" s="3">
        <f>I72/H72</f>
        <v>0.9999933872724445</v>
      </c>
    </row>
    <row r="73" spans="1:9" ht="12.75">
      <c r="A73" s="112" t="s">
        <v>653</v>
      </c>
      <c r="B73" s="48"/>
      <c r="C73" s="48"/>
      <c r="D73" s="48"/>
      <c r="E73" s="48"/>
      <c r="H73" s="56"/>
      <c r="I73" s="56"/>
    </row>
    <row r="74" spans="1:10" ht="12.75">
      <c r="A74" s="112" t="s">
        <v>654</v>
      </c>
      <c r="B74" s="48"/>
      <c r="C74" s="48"/>
      <c r="D74" s="48"/>
      <c r="E74" s="48"/>
      <c r="F74">
        <v>921</v>
      </c>
      <c r="G74">
        <v>92109</v>
      </c>
      <c r="H74" s="56">
        <v>15000</v>
      </c>
      <c r="I74" s="56">
        <v>13712.39</v>
      </c>
      <c r="J74" s="3">
        <f>I74/H74</f>
        <v>0.9141593333333333</v>
      </c>
    </row>
    <row r="75" spans="1:9" ht="12.75">
      <c r="A75" s="6"/>
      <c r="H75" s="56"/>
      <c r="I75" s="56"/>
    </row>
    <row r="76" spans="1:9" ht="12.75">
      <c r="A76" s="6"/>
      <c r="H76" s="56"/>
      <c r="I76" s="56"/>
    </row>
    <row r="77" spans="1:10" s="50" customFormat="1" ht="12.75">
      <c r="A77" s="50" t="s">
        <v>261</v>
      </c>
      <c r="H77" s="59">
        <f>SUM(H10:H74)</f>
        <v>2177484</v>
      </c>
      <c r="I77" s="59">
        <f>SUM(I10:I74)</f>
        <v>2136657.0100000002</v>
      </c>
      <c r="J77" s="51">
        <f>I77/H77</f>
        <v>0.9812503834700967</v>
      </c>
    </row>
    <row r="78" spans="8:10" ht="12.75">
      <c r="H78" s="56"/>
      <c r="J78" s="108"/>
    </row>
    <row r="79" ht="13.5" customHeight="1"/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6" max="7" width="9.125" style="28" customWidth="1"/>
    <col min="8" max="9" width="9.125" style="56" customWidth="1"/>
    <col min="10" max="10" width="9.125" style="3" customWidth="1"/>
  </cols>
  <sheetData/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Jakubina</cp:lastModifiedBy>
  <cp:lastPrinted>2009-03-17T07:54:54Z</cp:lastPrinted>
  <dcterms:created xsi:type="dcterms:W3CDTF">1997-02-26T13:46:56Z</dcterms:created>
  <dcterms:modified xsi:type="dcterms:W3CDTF">2009-04-02T10:14:34Z</dcterms:modified>
  <cp:category/>
  <cp:version/>
  <cp:contentType/>
  <cp:contentStatus/>
</cp:coreProperties>
</file>