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firstSheet="12" activeTab="16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zał.10" sheetId="10" r:id="rId10"/>
    <sheet name="zał.11" sheetId="11" r:id="rId11"/>
    <sheet name="zał.12" sheetId="12" r:id="rId12"/>
    <sheet name="zał.13-1" sheetId="13" r:id="rId13"/>
    <sheet name="zał.13-2" sheetId="14" r:id="rId14"/>
    <sheet name="zał.14" sheetId="15" r:id="rId15"/>
    <sheet name="zał.15" sheetId="16" r:id="rId16"/>
    <sheet name="Arkusz3" sheetId="17" r:id="rId17"/>
    <sheet name="Arkusz4" sheetId="18" r:id="rId18"/>
    <sheet name="Arkusz5" sheetId="19" r:id="rId19"/>
  </sheets>
  <definedNames/>
  <calcPr fullCalcOnLoad="1"/>
</workbook>
</file>

<file path=xl/sharedStrings.xml><?xml version="1.0" encoding="utf-8"?>
<sst xmlns="http://schemas.openxmlformats.org/spreadsheetml/2006/main" count="2268" uniqueCount="774">
  <si>
    <t>Suma środków przypadająca</t>
  </si>
  <si>
    <t xml:space="preserve">na wszystkie sołectwa  </t>
  </si>
  <si>
    <r>
      <t>1</t>
    </r>
    <r>
      <rPr>
        <sz val="9"/>
        <color indexed="8"/>
        <rFont val="Arial"/>
        <family val="2"/>
      </rPr>
      <t>. altana drewniana na gruncie gminnym dz. nr 80/1 na boisku sportowym</t>
    </r>
  </si>
  <si>
    <r>
      <t>1</t>
    </r>
    <r>
      <rPr>
        <sz val="9"/>
        <color indexed="8"/>
        <rFont val="Arial"/>
        <family val="0"/>
      </rPr>
      <t>. utwardzenie drogi gminnej w obrębie wsi Dankowice dz. nr 260/1</t>
    </r>
  </si>
  <si>
    <r>
      <t>1</t>
    </r>
    <r>
      <rPr>
        <sz val="9"/>
        <color indexed="8"/>
        <rFont val="Arial"/>
        <family val="0"/>
      </rPr>
      <t xml:space="preserve">.zakup krzeseł szt. 40   /2.400- zł/                                                                                           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0"/>
      </rPr>
      <t xml:space="preserve">. zakup stołów szt. 10    /2.500,- zł/                                                                                         </t>
    </r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0"/>
      </rPr>
      <t xml:space="preserve">. wymiana okien szt. 3   /2.500,- zł/                                                                                         </t>
    </r>
    <r>
      <rPr>
        <b/>
        <sz val="9"/>
        <color indexed="8"/>
        <rFont val="Arial"/>
        <family val="2"/>
      </rPr>
      <t>4</t>
    </r>
    <r>
      <rPr>
        <sz val="9"/>
        <color indexed="8"/>
        <rFont val="Arial"/>
        <family val="0"/>
      </rPr>
      <t>. zakup i wymiana lamp  /700,- zł/</t>
    </r>
  </si>
  <si>
    <r>
      <t>1</t>
    </r>
    <r>
      <rPr>
        <sz val="9"/>
        <color indexed="8"/>
        <rFont val="Arial"/>
        <family val="0"/>
      </rPr>
      <t xml:space="preserve">. zakup krzeseł szt. 65   / 6.500,- zł/                                                                                   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0"/>
      </rPr>
      <t xml:space="preserve">. zakup farby i podkładu gruntujacego   /1.170,- zł)/                                        </t>
    </r>
  </si>
  <si>
    <r>
      <t>1</t>
    </r>
    <r>
      <rPr>
        <sz val="9"/>
        <color indexed="8"/>
        <rFont val="Arial"/>
        <family val="0"/>
      </rPr>
      <t>. wykonanie ogrodzenia boiska sportowego w Jordanowie Śląskim</t>
    </r>
  </si>
  <si>
    <r>
      <t>1</t>
    </r>
    <r>
      <rPr>
        <sz val="9"/>
        <color indexed="8"/>
        <rFont val="Arial"/>
        <family val="0"/>
      </rPr>
      <t xml:space="preserve">. remont świetlicy wiejskiej tj. wymiana 4 szt okien wraz z parapetami wewnętrznymi oraz wymiana drzwi wejściowych </t>
    </r>
  </si>
  <si>
    <r>
      <t>1</t>
    </r>
    <r>
      <rPr>
        <sz val="9"/>
        <color indexed="8"/>
        <rFont val="Arial"/>
        <family val="0"/>
      </rPr>
      <t xml:space="preserve">. zakup stołów szt 3    /2.958,- zł/                                                                                            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0"/>
      </rPr>
      <t>. zakup krzeseł szt. 40   /4.000,- zł/</t>
    </r>
  </si>
  <si>
    <r>
      <t>1</t>
    </r>
    <r>
      <rPr>
        <sz val="9"/>
        <color indexed="8"/>
        <rFont val="Arial"/>
        <family val="0"/>
      </rPr>
      <t xml:space="preserve">. wymiana okien szt. 10   /9.600,- zł/                                                                                    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0"/>
      </rPr>
      <t>. malowanie i odgrzybianie ścian wewnętrznych świetlicy około 280 m2  /1.720,-zł/</t>
    </r>
  </si>
  <si>
    <r>
      <t>1</t>
    </r>
    <r>
      <rPr>
        <sz val="9"/>
        <color indexed="8"/>
        <rFont val="Arial"/>
        <family val="0"/>
      </rPr>
      <t>. położenie kręgów na rowie odprowadzającym wody burzowe na odcinku  50 mb. przy drodze gminnej</t>
    </r>
  </si>
  <si>
    <t>75702</t>
  </si>
  <si>
    <t>757</t>
  </si>
  <si>
    <t>Dział</t>
  </si>
  <si>
    <t>§</t>
  </si>
  <si>
    <t>010</t>
  </si>
  <si>
    <t>Rolnictwo i łowiectwo</t>
  </si>
  <si>
    <t>0690</t>
  </si>
  <si>
    <t>Wpływy z różnych opłat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</si>
  <si>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</si>
  <si>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</si>
  <si>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</si>
  <si>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</si>
  <si>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</si>
  <si>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</si>
  <si>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</si>
  <si>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</si>
  <si>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</si>
  <si>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</si>
  <si>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</si>
  <si>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</si>
  <si>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</si>
  <si>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</si>
  <si>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</si>
  <si>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</si>
  <si>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</si>
  <si>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</si>
  <si>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</si>
  <si>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</si>
  <si>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</si>
  <si>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</si>
  <si>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</si>
  <si>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</si>
  <si>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</si>
  <si>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</si>
  <si>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</si>
  <si>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</si>
  <si>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</si>
  <si>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</si>
  <si>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</si>
  <si>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</si>
  <si>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</si>
  <si>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</si>
  <si>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</si>
  <si>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</si>
  <si>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</si>
  <si>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</si>
  <si>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</si>
  <si>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</si>
  <si>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</si>
  <si>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</si>
  <si>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</si>
  <si>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</si>
  <si>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</si>
  <si>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</si>
  <si>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</si>
  <si>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</si>
  <si>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</si>
  <si>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</si>
  <si>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</si>
  <si>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</si>
  <si>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</si>
  <si>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</si>
  <si>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</si>
  <si>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</si>
  <si>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</si>
  <si>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</si>
  <si>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</si>
  <si>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</si>
  <si>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</si>
  <si>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</si>
  <si>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</si>
  <si>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</si>
  <si>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</si>
  <si>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</si>
  <si>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</si>
  <si>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</si>
  <si>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</si>
  <si>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</si>
  <si>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</si>
  <si>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</si>
  <si>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</si>
  <si>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</si>
  <si>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</si>
  <si>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</si>
  <si>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</si>
  <si>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</si>
  <si>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</si>
  <si>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</si>
  <si>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</si>
  <si>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</si>
  <si>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</si>
  <si>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</si>
  <si>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</si>
  <si>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</si>
  <si>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</si>
  <si>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</si>
  <si>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80110</t>
  </si>
  <si>
    <t>Gimnazja</t>
  </si>
  <si>
    <t>80195</t>
  </si>
  <si>
    <t>Pozostała działalność</t>
  </si>
  <si>
    <t>2030</t>
  </si>
  <si>
    <t>Dotacje celowe otrzymane z budżetu państwa na realizację własnych zadań bieżących gmin (związków gmin)</t>
  </si>
  <si>
    <t>852</t>
  </si>
  <si>
    <t>Pomoc społeczna</t>
  </si>
  <si>
    <t>85212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</si>
  <si>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</si>
  <si>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</si>
  <si>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</si>
  <si>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</si>
  <si>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</si>
  <si>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</si>
  <si>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</si>
  <si>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900</t>
  </si>
  <si>
    <t>Gospodarka komunalna i ochrona środowiska</t>
  </si>
  <si>
    <t>90001</t>
  </si>
  <si>
    <t>Gospodarka ściekowa i ochrona wód</t>
  </si>
  <si>
    <t>6260</t>
  </si>
  <si>
    <t>Dotacje otrzymane z funduszy celowych na finansowanie lub dofinansowanie kosztów realizacji inwestycji i zakupów inwestycyjnych jednostek sektora finansów publicznych</t>
  </si>
  <si>
    <t>90020</t>
  </si>
  <si>
    <t>Wpływy i wydatki związane z gromadzeniem środków z opłat produktowych</t>
  </si>
  <si>
    <t>0400</t>
  </si>
  <si>
    <t>Wpływy z opłaty produktowej</t>
  </si>
  <si>
    <t>Plan na 2009r.</t>
  </si>
  <si>
    <t>Załacznik Nr 3 do Uchwały Rady Gminy</t>
  </si>
  <si>
    <t>W UKŁADZIE DZIAŁÓW, ROZDZIAŁÓW I PARAGRAFÓW ZGODNIE</t>
  </si>
  <si>
    <t>Rozdz.</t>
  </si>
  <si>
    <t>%</t>
  </si>
  <si>
    <t>Załącznik Nr 1 do Uchwały Rady Gminy</t>
  </si>
  <si>
    <t>Plan.wyk.</t>
  </si>
  <si>
    <t xml:space="preserve">   Plan.na</t>
  </si>
  <si>
    <t>1.</t>
  </si>
  <si>
    <t>2.</t>
  </si>
  <si>
    <t>3.</t>
  </si>
  <si>
    <t>LP.</t>
  </si>
  <si>
    <t xml:space="preserve">    Wyszczególnienie                                   </t>
  </si>
  <si>
    <t xml:space="preserve">Dochody z podatków i opłat                    </t>
  </si>
  <si>
    <t xml:space="preserve"> 2) podatek leśny                                </t>
  </si>
  <si>
    <t xml:space="preserve"> 1) podatek rolny                                        </t>
  </si>
  <si>
    <t xml:space="preserve"> 3) podatek od nieruchomości               </t>
  </si>
  <si>
    <t xml:space="preserve"> 4) podatek od srodków transportowych   </t>
  </si>
  <si>
    <t xml:space="preserve"> 5)  opłata skarbowa                      </t>
  </si>
  <si>
    <t xml:space="preserve"> 6) podatek od czynności cywilnoprawnych </t>
  </si>
  <si>
    <t xml:space="preserve"> 7) wpływy z innych opłat pobieranych przez jst </t>
  </si>
  <si>
    <t xml:space="preserve">     na podstawie odrębnych ustaw          </t>
  </si>
  <si>
    <t xml:space="preserve"> 8) podatek od działalności gospodarczej osób</t>
  </si>
  <si>
    <t xml:space="preserve">    fizycznych opłacany w formie karty podatk.</t>
  </si>
  <si>
    <t xml:space="preserve"> 9) wpływy z opłaty targowej</t>
  </si>
  <si>
    <t>10) podatek od spadków i darowizn</t>
  </si>
  <si>
    <t>11) opłata od posiadania psów</t>
  </si>
  <si>
    <t xml:space="preserve">Udziały w podatkach stanowiących </t>
  </si>
  <si>
    <t xml:space="preserve">dochód budżetu państwa     </t>
  </si>
  <si>
    <t xml:space="preserve"> 1) wpływy z podatku dochodowego od osób</t>
  </si>
  <si>
    <t xml:space="preserve">     fizycznych                                 </t>
  </si>
  <si>
    <t xml:space="preserve">Dochody  z majątku gminy w tym: </t>
  </si>
  <si>
    <t xml:space="preserve"> - dochody z dzierżawy obwodów łowieckich </t>
  </si>
  <si>
    <t xml:space="preserve"> - dochody z dzierżawy i najmu składników</t>
  </si>
  <si>
    <t xml:space="preserve">    majątkowych                          </t>
  </si>
  <si>
    <t xml:space="preserve"> - wpłaty z tytułu odpłatnego nabycia prawa</t>
  </si>
  <si>
    <t xml:space="preserve">    własności oraz prawa uzytkowania</t>
  </si>
  <si>
    <t xml:space="preserve">    wieczystego nieruchomości             </t>
  </si>
  <si>
    <t xml:space="preserve"> - wpływy z opłat za użytkowanie wieczyste</t>
  </si>
  <si>
    <t xml:space="preserve">    nieruchomości                            </t>
  </si>
  <si>
    <t>4.</t>
  </si>
  <si>
    <t xml:space="preserve">Pozostałe dochody                      </t>
  </si>
  <si>
    <t xml:space="preserve"> - wpływy z usług (opłaty za pobór wody)</t>
  </si>
  <si>
    <t xml:space="preserve"> - wpływy z różnych dochodów (wpływy z </t>
  </si>
  <si>
    <t xml:space="preserve">    tytułu wynagrodzenia dla płatnika z tytułu</t>
  </si>
  <si>
    <t xml:space="preserve">    wykonywania zadań określonych przepisami </t>
  </si>
  <si>
    <t xml:space="preserve">    prawa)                                        </t>
  </si>
  <si>
    <t xml:space="preserve"> - koszty upomnienia</t>
  </si>
  <si>
    <t xml:space="preserve"> - wpływy związane z gromadzeniem</t>
  </si>
  <si>
    <t xml:space="preserve">   środków z opłat produktowych</t>
  </si>
  <si>
    <t>5.</t>
  </si>
  <si>
    <t>6.</t>
  </si>
  <si>
    <t xml:space="preserve">Subwencje z budżetu państwa w tym:    </t>
  </si>
  <si>
    <t xml:space="preserve"> a) część oświatowa                      </t>
  </si>
  <si>
    <t xml:space="preserve"> b) część wyrównawcza w tym:</t>
  </si>
  <si>
    <t xml:space="preserve">  - kwota podstawowa</t>
  </si>
  <si>
    <t xml:space="preserve">  - kwota uzupełniająca</t>
  </si>
  <si>
    <t>Dotacje celowe z budżetu państwa na</t>
  </si>
  <si>
    <t xml:space="preserve">zadania zlecone    </t>
  </si>
  <si>
    <t xml:space="preserve"> - zadania zlecone przez Dolnośląski Urząd </t>
  </si>
  <si>
    <t xml:space="preserve">   Wojewódzki                               </t>
  </si>
  <si>
    <t xml:space="preserve"> - zadania zlecone w sprawie prowadzenia </t>
  </si>
  <si>
    <t xml:space="preserve">    i aktualizacji stałego rejestru wyborców </t>
  </si>
  <si>
    <t xml:space="preserve">    w gminie                                    </t>
  </si>
  <si>
    <t xml:space="preserve"> - zadania zlecone na bezpieczeństwo</t>
  </si>
  <si>
    <t xml:space="preserve">    publiczne i ochrona przeciwpożarowa          </t>
  </si>
  <si>
    <t xml:space="preserve"> - składki na ubezpieczenia zdrowotne</t>
  </si>
  <si>
    <t xml:space="preserve"> - zasiłki i pomoc w naturze</t>
  </si>
  <si>
    <t>7.</t>
  </si>
  <si>
    <t>8.</t>
  </si>
  <si>
    <t>Dotacje celowe z budżetu państwa</t>
  </si>
  <si>
    <t>na zadania własne</t>
  </si>
  <si>
    <t xml:space="preserve"> - Gminny Ośrodek Pomocy Społecznej</t>
  </si>
  <si>
    <t xml:space="preserve">Rekompensaty utraconych dochodów  </t>
  </si>
  <si>
    <t>w podatkach i opłatach lokalnych</t>
  </si>
  <si>
    <t>9.</t>
  </si>
  <si>
    <t>11.</t>
  </si>
  <si>
    <t>Dochody z opłat za sprzedaż alkoholu</t>
  </si>
  <si>
    <t>Dochody związane z realizacją zadań z</t>
  </si>
  <si>
    <t xml:space="preserve">zakresu administracji rządowej oraz </t>
  </si>
  <si>
    <t>innych zadań zleconych ustawami</t>
  </si>
  <si>
    <t>Dotacje otrzymane z funduszy celowych</t>
  </si>
  <si>
    <t xml:space="preserve">     prawnych                                 </t>
  </si>
  <si>
    <t>Dochody bieżące</t>
  </si>
  <si>
    <t>Rozdział</t>
  </si>
  <si>
    <t>Załącznik Nr 2 do Uchwały Rady Gminy</t>
  </si>
  <si>
    <t xml:space="preserve">                        OGÓŁEM DOCHODY                                 </t>
  </si>
  <si>
    <t xml:space="preserve">Plan na </t>
  </si>
  <si>
    <t>Wyszczególnienie</t>
  </si>
  <si>
    <t xml:space="preserve">Plan.wykon. </t>
  </si>
  <si>
    <t xml:space="preserve">                                  elektryczną, gaz i wodę                      </t>
  </si>
  <si>
    <t xml:space="preserve">                                  państwowej, kontroli i ochrony prawa oraz</t>
  </si>
  <si>
    <t xml:space="preserve">                                  sądownictwa                                        </t>
  </si>
  <si>
    <t xml:space="preserve">                                  oraz wydatki związane z ich poborem</t>
  </si>
  <si>
    <t xml:space="preserve">                                  przeciwpożarowa                                       </t>
  </si>
  <si>
    <t xml:space="preserve">                                  fizycznych i od innych jednostek nie</t>
  </si>
  <si>
    <t xml:space="preserve">                                  posiadających osobowości prawnej                              </t>
  </si>
  <si>
    <t>DOCHODY  OGÓŁEM</t>
  </si>
  <si>
    <t>WEDŁUG DZIAŁÓW KLASYFIKACJI BUDŻETOWEJ w zł</t>
  </si>
  <si>
    <t>plan.wyk</t>
  </si>
  <si>
    <t xml:space="preserve"> plan na</t>
  </si>
  <si>
    <t xml:space="preserve">        %</t>
  </si>
  <si>
    <t xml:space="preserve">                                                                                    </t>
  </si>
  <si>
    <t>Nazwa</t>
  </si>
  <si>
    <t>Dotacje</t>
  </si>
  <si>
    <t>01008</t>
  </si>
  <si>
    <t>Melioracje wodne</t>
  </si>
  <si>
    <t>01030</t>
  </si>
  <si>
    <t>Izby rolnicze</t>
  </si>
  <si>
    <t>600</t>
  </si>
  <si>
    <t>Transport i łączność</t>
  </si>
  <si>
    <t>60014</t>
  </si>
  <si>
    <t>Drogi publiczne powiatowe</t>
  </si>
  <si>
    <t>60016</t>
  </si>
  <si>
    <t>Drogi publiczne gminne</t>
  </si>
  <si>
    <t>710</t>
  </si>
  <si>
    <t>Działalność usługowa</t>
  </si>
  <si>
    <t>71004</t>
  </si>
  <si>
    <t>Plany zagospodarowania przestrzennego</t>
  </si>
  <si>
    <t>75020</t>
  </si>
  <si>
    <t>Starostwa powiatowe</t>
  </si>
  <si>
    <t>75022</t>
  </si>
  <si>
    <t>Rady gmin (miast i miast na prawach powiatu)</t>
  </si>
  <si>
    <t>75075</t>
  </si>
  <si>
    <t>Promocja jednostek samorządu terytorialnego</t>
  </si>
  <si>
    <t>75095</t>
  </si>
  <si>
    <t>75412</t>
  </si>
  <si>
    <t>Ochotnicze straże pożarne</t>
  </si>
  <si>
    <t>75647</t>
  </si>
  <si>
    <t>Pobór podatków, opłat i niepodatkowych należności budżetowych</t>
  </si>
  <si>
    <t>75818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</si>
  <si>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</si>
  <si>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</si>
  <si>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</si>
  <si>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</si>
  <si>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</si>
  <si>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80113</t>
  </si>
  <si>
    <t>Dowożenie uczniów do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</si>
  <si>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</si>
  <si>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</si>
  <si>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</si>
  <si>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</si>
  <si>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</si>
  <si>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</si>
  <si>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</si>
  <si>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</si>
  <si>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</si>
  <si>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</si>
  <si>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</si>
  <si>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</si>
  <si>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85228</t>
  </si>
  <si>
    <t>Usługi opiekuńcze i specjalistyczne usługi opiekuńcze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</si>
  <si>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</si>
  <si>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</si>
  <si>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</si>
  <si>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</si>
  <si>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</si>
  <si>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</si>
  <si>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</si>
  <si>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</si>
  <si>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</si>
  <si>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</si>
  <si>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</si>
  <si>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</si>
  <si>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</si>
  <si>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</si>
  <si>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</si>
  <si>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</si>
  <si>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</si>
  <si>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</si>
  <si>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</si>
  <si>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</si>
  <si>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</si>
  <si>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</si>
  <si>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</si>
  <si>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</si>
  <si>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</si>
  <si>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 OGÓŁEM</t>
  </si>
  <si>
    <t xml:space="preserve">DOCHODY BUDŻETU GMINY JORDANÓW ŚLĄSKI NA ROK </t>
  </si>
  <si>
    <t xml:space="preserve">DOCHODY BUDŻETU GMINYJORDANÓW ŚLĄSKI NA ROK </t>
  </si>
  <si>
    <t>KLASYFIKACJI BUDŻETOWEJ w zł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</si>
  <si>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</si>
  <si>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</si>
  <si>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</si>
  <si>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</si>
  <si>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</si>
  <si>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</si>
  <si>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</si>
  <si>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</si>
  <si>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</si>
  <si>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</si>
  <si>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12.</t>
  </si>
  <si>
    <t>13.</t>
  </si>
  <si>
    <t>14.</t>
  </si>
  <si>
    <t>15.</t>
  </si>
  <si>
    <t>16.</t>
  </si>
  <si>
    <t>17.</t>
  </si>
  <si>
    <t>Wytwarzanie i zaopatrywanie w energię</t>
  </si>
  <si>
    <t xml:space="preserve">elektryczną, gaz i wodę                </t>
  </si>
  <si>
    <t xml:space="preserve">Gospodarka mieszkaniowa                      </t>
  </si>
  <si>
    <t xml:space="preserve">Administracja publiczna                           </t>
  </si>
  <si>
    <t xml:space="preserve">Urzędy naczelnych organów władzy </t>
  </si>
  <si>
    <t>państwowej, kontroli i ochrony prawa oraz</t>
  </si>
  <si>
    <t xml:space="preserve">sądownictwa                                           </t>
  </si>
  <si>
    <t>Bezpieczeństwo publiczne i ochrona</t>
  </si>
  <si>
    <t xml:space="preserve">przeciwpożarowa                                </t>
  </si>
  <si>
    <t>Dochody od osób prawnych, od osób fizy-</t>
  </si>
  <si>
    <t>cznych  i  od innych jednostek nieposiada-</t>
  </si>
  <si>
    <t>jacych osobowości prawnej oraz wydatki</t>
  </si>
  <si>
    <t>związane z ich poborem</t>
  </si>
  <si>
    <t xml:space="preserve">Różne rozliczenia                                    </t>
  </si>
  <si>
    <t xml:space="preserve">Oświata i wychowanie                       </t>
  </si>
  <si>
    <t xml:space="preserve">Ochrona zdrowia                                    </t>
  </si>
  <si>
    <t xml:space="preserve">Pomoc społeczna                              </t>
  </si>
  <si>
    <t xml:space="preserve">Edukacyjna opieka wychowawcza             </t>
  </si>
  <si>
    <t xml:space="preserve">Gospodarka komunalna i ochrona </t>
  </si>
  <si>
    <t xml:space="preserve">środowiska                                          </t>
  </si>
  <si>
    <t xml:space="preserve">Kultura i ochrona dziedzictwa narodowego    </t>
  </si>
  <si>
    <t xml:space="preserve">Kultura fizyczna i sport                          </t>
  </si>
  <si>
    <t xml:space="preserve">Wyszczególnienie                      </t>
  </si>
  <si>
    <t xml:space="preserve">PRZYCHODY I ROZCHODY ZWIĄZANE Z </t>
  </si>
  <si>
    <t>FINANSOWANIEM DEFICYTU BUDŻETOWEGO</t>
  </si>
  <si>
    <t xml:space="preserve">      §</t>
  </si>
  <si>
    <t xml:space="preserve">      Przychody</t>
  </si>
  <si>
    <t xml:space="preserve">         Rozchody</t>
  </si>
  <si>
    <t xml:space="preserve">                           O G Ó Ł E M</t>
  </si>
  <si>
    <t xml:space="preserve">DOCHODY I WYDATKI ZWIĄZANE Z REALIZACJĄ ZADAŃ </t>
  </si>
  <si>
    <t>Z ZAKRESU ADMINISTRACJI RZĄDOWEJ I INNYCH ZADAŃ</t>
  </si>
  <si>
    <t>ZLECONYCH JEDNOSTCE SAMORZĄDU TERYTORIALNEGO</t>
  </si>
  <si>
    <t>Załącznik Nr 9 do Uchwały Rady Gminy</t>
  </si>
  <si>
    <t>L.P.</t>
  </si>
  <si>
    <t>Plan wyk.</t>
  </si>
  <si>
    <t>R A Z E M</t>
  </si>
  <si>
    <t xml:space="preserve">       WYKAZ WPŁAT GMINY NA RZECZ INNYCH JEDNOSTEK</t>
  </si>
  <si>
    <t xml:space="preserve">     SAMORZĄDU TERYTORIALNEGO ORAZ ZWIĄZKÓW GMIN</t>
  </si>
  <si>
    <t xml:space="preserve">          LUB ZWIĄZKÓW POWIATÓW NA DOFINANSOWANIE</t>
  </si>
  <si>
    <t>Wpłata składki rocznej na Związek</t>
  </si>
  <si>
    <t>Międzygminny Ślęza - Oława</t>
  </si>
  <si>
    <t>(zadanie bieżące)</t>
  </si>
  <si>
    <t xml:space="preserve">                                                       w latach 2006 - 2010</t>
  </si>
  <si>
    <t>Lp.</t>
  </si>
  <si>
    <t xml:space="preserve">Nazwa zadania </t>
  </si>
  <si>
    <t>Jednostka</t>
  </si>
  <si>
    <t>Okres</t>
  </si>
  <si>
    <t xml:space="preserve">Łączne </t>
  </si>
  <si>
    <t xml:space="preserve">Poniesione </t>
  </si>
  <si>
    <t xml:space="preserve">Planowane </t>
  </si>
  <si>
    <t xml:space="preserve">                 źródła finansowania</t>
  </si>
  <si>
    <t>inwestycyjnego</t>
  </si>
  <si>
    <t>organizac.</t>
  </si>
  <si>
    <t>realiz.</t>
  </si>
  <si>
    <t xml:space="preserve">planow. </t>
  </si>
  <si>
    <t>nakłady</t>
  </si>
  <si>
    <t xml:space="preserve">nakłady </t>
  </si>
  <si>
    <t xml:space="preserve">środki </t>
  </si>
  <si>
    <t>WFOŚiGW</t>
  </si>
  <si>
    <t>TFOGR</t>
  </si>
  <si>
    <t>budżet</t>
  </si>
  <si>
    <t>dział klasyfikacji budż.</t>
  </si>
  <si>
    <t>inwestyc.</t>
  </si>
  <si>
    <t xml:space="preserve">własne </t>
  </si>
  <si>
    <t>dotacja</t>
  </si>
  <si>
    <t>pożyczka</t>
  </si>
  <si>
    <t>państwa</t>
  </si>
  <si>
    <t>zadanie</t>
  </si>
  <si>
    <t>finansow.</t>
  </si>
  <si>
    <t>I GOSPODARKA KOMUNALNA I OCHRONA ŚRODOWISKA</t>
  </si>
  <si>
    <t>1.1</t>
  </si>
  <si>
    <t>Budowa oczyszczalni</t>
  </si>
  <si>
    <t xml:space="preserve">Urząd </t>
  </si>
  <si>
    <t xml:space="preserve">ścieków i kanalizacji </t>
  </si>
  <si>
    <t>Gminy</t>
  </si>
  <si>
    <t xml:space="preserve">sanitarnej bez przykan. </t>
  </si>
  <si>
    <t>Jordanów</t>
  </si>
  <si>
    <t>i pomp Jordanów Śląski</t>
  </si>
  <si>
    <t>Śląski</t>
  </si>
  <si>
    <t xml:space="preserve">Dz. 900 </t>
  </si>
  <si>
    <t xml:space="preserve">Jordanów </t>
  </si>
  <si>
    <t xml:space="preserve">O G Ó Ł E M </t>
  </si>
  <si>
    <t xml:space="preserve"> w tym rok:          2006</t>
  </si>
  <si>
    <t>PRZYCHODY I WYDATKI FUNDUSZU CELOWEGO "GMINNEGO</t>
  </si>
  <si>
    <t>FINDUSZU OCHRONY ŚRODOWISKA I GOSPODARKI</t>
  </si>
  <si>
    <t>PRZYCHODY:</t>
  </si>
  <si>
    <t xml:space="preserve">Środki obrotowe z lat poprzednich                                               </t>
  </si>
  <si>
    <t>WYDATKI:</t>
  </si>
  <si>
    <t xml:space="preserve">                 OGÓŁEM   WYDATKI                                                   </t>
  </si>
  <si>
    <t xml:space="preserve">                 OGÓŁEM   PRZYCHODY                                              </t>
  </si>
  <si>
    <t xml:space="preserve">dział  900    rozdział  90011    §  0690    wpływy z różnych opłat            </t>
  </si>
  <si>
    <t xml:space="preserve">                   WYKAZ ZADAŃ INWESTYCYJNYCH PLANOWANYCH DO REALIZACJI PRZEZ </t>
  </si>
  <si>
    <t xml:space="preserve">     </t>
  </si>
  <si>
    <t>Nazwa zadania inwestycyjnego</t>
  </si>
  <si>
    <t>Klasyfikacja</t>
  </si>
  <si>
    <t>Plan ogółem</t>
  </si>
  <si>
    <t>Źródła finansowania</t>
  </si>
  <si>
    <t>Rok</t>
  </si>
  <si>
    <t>Środki  własne</t>
  </si>
  <si>
    <t>RAZEM    INWESTYCJE</t>
  </si>
  <si>
    <t>Kredyty - pożyczki</t>
  </si>
  <si>
    <t xml:space="preserve">                                                                                                   PROGNOZA NA ROK:</t>
  </si>
  <si>
    <t xml:space="preserve">  1.</t>
  </si>
  <si>
    <t xml:space="preserve">Zobowiązanie wg </t>
  </si>
  <si>
    <t>tytułów dłużnych</t>
  </si>
  <si>
    <t>1. kredyt długotermin.</t>
  </si>
  <si>
    <t xml:space="preserve">   (bud. hali sportowej) </t>
  </si>
  <si>
    <t>2. pożyczka z</t>
  </si>
  <si>
    <t xml:space="preserve">    WFOŚiGW</t>
  </si>
  <si>
    <t xml:space="preserve">   2.</t>
  </si>
  <si>
    <t>Poziom obsługi długu</t>
  </si>
  <si>
    <t>1. spłata rat kredytów</t>
  </si>
  <si>
    <t>2. spłata rat pożyczek</t>
  </si>
  <si>
    <t>3. spłata odsetek z tego:</t>
  </si>
  <si>
    <t xml:space="preserve">  - od kredytu</t>
  </si>
  <si>
    <t xml:space="preserve">  - od pożyczek</t>
  </si>
  <si>
    <t>4. prowizje bankowe</t>
  </si>
  <si>
    <t xml:space="preserve">   od pożyczek</t>
  </si>
  <si>
    <t>Budżet - dochody</t>
  </si>
  <si>
    <t>budżetu</t>
  </si>
  <si>
    <t>w tym dot. z WFOŚiGW</t>
  </si>
  <si>
    <t xml:space="preserve">   4.</t>
  </si>
  <si>
    <t>Koszty obsługi długu</t>
  </si>
  <si>
    <t>Relacja z art. 169 u.f.p.</t>
  </si>
  <si>
    <t xml:space="preserve">   </t>
  </si>
  <si>
    <t xml:space="preserve">         (  2:3 )</t>
  </si>
  <si>
    <t>Zadłużenie na koniec</t>
  </si>
  <si>
    <t>roku</t>
  </si>
  <si>
    <t>Relacja z art. 170 u.f.p.</t>
  </si>
  <si>
    <t xml:space="preserve">            ( 1:3 )</t>
  </si>
  <si>
    <t>Dofinansowanie zadań własnych Powiatu</t>
  </si>
  <si>
    <t>Wrocławskiego w zakresie inwestycji i remontów dróg</t>
  </si>
  <si>
    <t>zakoń-</t>
  </si>
  <si>
    <t>czenia</t>
  </si>
  <si>
    <t xml:space="preserve">                                  PROGNOZA DŁUGU GMINY JORDANÓW ŚLĄSKI w zł </t>
  </si>
  <si>
    <t xml:space="preserve">    z WFOŚiGW</t>
  </si>
  <si>
    <t>Wartość               całego zadania</t>
  </si>
  <si>
    <t xml:space="preserve">Dofinansowanie zadań własnych Samorzadu </t>
  </si>
  <si>
    <t>w obrębie wsi Biskupice i Wilczkowice</t>
  </si>
  <si>
    <t>2680</t>
  </si>
  <si>
    <t>2010 W/G ŻRÓDEŁ W ODNIESIENIU DO DZIAŁÓW</t>
  </si>
  <si>
    <t>za 2009r.</t>
  </si>
  <si>
    <t xml:space="preserve">     2010r.</t>
  </si>
  <si>
    <t>w 2009r.</t>
  </si>
  <si>
    <t>2010r.</t>
  </si>
  <si>
    <r>
      <t xml:space="preserve">2010 WEDŁUG DZIAŁÓW KLASYFIKACJI BUDŻETOWEJ </t>
    </r>
    <r>
      <rPr>
        <sz val="14"/>
        <rFont val="Arial"/>
        <family val="2"/>
      </rPr>
      <t>w zł</t>
    </r>
  </si>
  <si>
    <t>Plan na 2010r.</t>
  </si>
  <si>
    <t>1</t>
  </si>
  <si>
    <t>2</t>
  </si>
  <si>
    <t>3</t>
  </si>
  <si>
    <t>4</t>
  </si>
  <si>
    <t xml:space="preserve">w tym z tytułu dotacji
i środków na finansowanie wydatków na realizację zadań finansowanych z udziałem środków, o których mowa w art. 5 ust. 1 pkt 2 i 3 
</t>
  </si>
  <si>
    <t>Rkompensaty utraconych dochodów w podatkach i opłatach lokalnych</t>
  </si>
  <si>
    <t>Świadczenia rodzinne, świadczenia z funduszu alimentacyjneego oraz składki na ubezpieczenia emerytalne i rentowe z ubezpieczenia społecznego</t>
  </si>
  <si>
    <t>85216</t>
  </si>
  <si>
    <t>Zasiłki stałe</t>
  </si>
  <si>
    <t>Pla.wykon.        w 2009r.</t>
  </si>
  <si>
    <t>Razem bieżące</t>
  </si>
  <si>
    <t>Razem majątkowe</t>
  </si>
  <si>
    <t>Dochody ogółem:</t>
  </si>
  <si>
    <t>Dochody majątkowe</t>
  </si>
  <si>
    <t>DOCHODY BUDŻEU GMINY JORDANÓW ŚLĄSKI NA ROK 2010</t>
  </si>
  <si>
    <t xml:space="preserve">Z OBOWIĄZUJĄCĄ KLASYFIKACJĄ BUDŻETOWĄ </t>
  </si>
  <si>
    <t xml:space="preserve">  1.           020           Leśnictwo                                                </t>
  </si>
  <si>
    <t xml:space="preserve">  2.           400           Wytwarzanie i zaopatrywanie w energię</t>
  </si>
  <si>
    <t xml:space="preserve">  3.           700           Gospodarka mieszkaniowa                                           </t>
  </si>
  <si>
    <t xml:space="preserve">  4.           750           Administracja publiczna                       </t>
  </si>
  <si>
    <t xml:space="preserve">  5.           751           Urzędy naczelnych organów władzy</t>
  </si>
  <si>
    <t xml:space="preserve">  6.           754           Bezpieczeństwo publiczne i ochrona </t>
  </si>
  <si>
    <t xml:space="preserve">  7.           756           Dochody od osób prawnych, od osób </t>
  </si>
  <si>
    <t xml:space="preserve">  8.          758            Różne rozliczenia                                    </t>
  </si>
  <si>
    <t xml:space="preserve">  9.          801            Oświata i wychowanie                      </t>
  </si>
  <si>
    <t xml:space="preserve">10.          852            Pomoc społeczna                       </t>
  </si>
  <si>
    <t>11.          900            Gospodarka komunalna i ochrona środow.</t>
  </si>
  <si>
    <t xml:space="preserve"> - wpływy z różnych dochodów (zwrot podatku VAT)</t>
  </si>
  <si>
    <t xml:space="preserve"> - wpływy z różnych dochodów (zwrot kosztów za </t>
  </si>
  <si>
    <t xml:space="preserve">   pobyt w Domu Pomocy Społecznej)</t>
  </si>
  <si>
    <t xml:space="preserve"> - świadczenia rodzinne,z fund.aliment. oraz składki </t>
  </si>
  <si>
    <t xml:space="preserve"> - zasiłki stałe</t>
  </si>
  <si>
    <t>Nazwa sołectwa</t>
  </si>
  <si>
    <t>Środki funduszu</t>
  </si>
  <si>
    <t>(art..2 ust.1</t>
  </si>
  <si>
    <t>ustawy o fund.</t>
  </si>
  <si>
    <t>sołeckim)</t>
  </si>
  <si>
    <t>(Ewentualne)</t>
  </si>
  <si>
    <t>zwiększenia</t>
  </si>
  <si>
    <t>(art..3 ust.1)</t>
  </si>
  <si>
    <t>Wydatki w</t>
  </si>
  <si>
    <t xml:space="preserve">ramach </t>
  </si>
  <si>
    <t>funduszu</t>
  </si>
  <si>
    <t>Biskupice</t>
  </si>
  <si>
    <t>Dankowice</t>
  </si>
  <si>
    <t>Glinica</t>
  </si>
  <si>
    <t>Janówek</t>
  </si>
  <si>
    <t>Jezierzyce Wlk.</t>
  </si>
  <si>
    <t>Jordanów Śl.</t>
  </si>
  <si>
    <t>Mleczna</t>
  </si>
  <si>
    <t>Piotrówek</t>
  </si>
  <si>
    <t>Popowice</t>
  </si>
  <si>
    <t>Pozarzyce</t>
  </si>
  <si>
    <t xml:space="preserve">Tomice </t>
  </si>
  <si>
    <t>Wilczkowice</t>
  </si>
  <si>
    <t>Winna Góra</t>
  </si>
  <si>
    <t>w gminie</t>
  </si>
  <si>
    <t>przypadajace na</t>
  </si>
  <si>
    <t>dane sołectwo</t>
  </si>
  <si>
    <t xml:space="preserve">Wydatki </t>
  </si>
  <si>
    <t>majątkowe</t>
  </si>
  <si>
    <t xml:space="preserve">Suma </t>
  </si>
  <si>
    <t>wydatków</t>
  </si>
  <si>
    <t>bieżące</t>
  </si>
  <si>
    <t xml:space="preserve">środków </t>
  </si>
  <si>
    <t>Suma</t>
  </si>
  <si>
    <t>Z PODZIAŁEM NA DOCHODY BIEŻĄCE I MAJĄTKOWE w zł</t>
  </si>
  <si>
    <t xml:space="preserve"> - kwoty wyegzekwowane od dłużników alimenta-</t>
  </si>
  <si>
    <t xml:space="preserve">   cyjnych</t>
  </si>
  <si>
    <t xml:space="preserve"> </t>
  </si>
  <si>
    <t>Przedsięwzięcia przewidziane do</t>
  </si>
  <si>
    <t>realizacji według wniosku sołectwa</t>
  </si>
  <si>
    <t>2.   PLAN WYDATKÓW REALIZOWANYCH W RAMACH</t>
  </si>
  <si>
    <t xml:space="preserve">       w układzie działów i rozdziałów klasyfikacji budżetowej w zł</t>
  </si>
  <si>
    <t xml:space="preserve">      FUNDUSZU SOŁECKIEGO NA 2010 ROK</t>
  </si>
  <si>
    <t>1.   WYDATKI W RAMACH FUNDUSZU SOŁECKIEGO NA 2010 ROK</t>
  </si>
  <si>
    <t>Załącznik Nr 6 do Uchwały Rady Gminy</t>
  </si>
  <si>
    <t>WYDATKI BUDŻETU GMINY JORDANÓW ŚLĄSKI NA ROK 2010</t>
  </si>
  <si>
    <t xml:space="preserve">   W UKŁADZIE DZIAŁÓW, ROZDZIAŁÓW I PARAGRAFÓW ZGODNIE Z OBOWIĄZUJĄCĄ KLASYFIKACJĄ BUDŻETOWĄ w zł</t>
  </si>
  <si>
    <t>Plan.wykon.za 2009r.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</si>
  <si>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</si>
  <si>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</si>
  <si>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</si>
  <si>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</si>
  <si>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</si>
  <si>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</si>
  <si>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</si>
  <si>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</si>
  <si>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</si>
  <si>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</si>
  <si>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</si>
  <si>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</si>
  <si>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</si>
  <si>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</si>
  <si>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</si>
  <si>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</si>
  <si>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</si>
  <si>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</si>
  <si>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</si>
  <si>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</si>
  <si>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</si>
  <si>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</si>
  <si>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</si>
  <si>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</si>
  <si>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</si>
  <si>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</si>
  <si>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</si>
  <si>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</si>
  <si>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</si>
  <si>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</si>
  <si>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</si>
  <si>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</si>
  <si>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4300</t>
  </si>
  <si>
    <t>Zakup usług pozostałych</t>
  </si>
  <si>
    <t>6300</t>
  </si>
  <si>
    <t>Dotacja celowa na pomoc finansową udzielaną między jednostkami samorządu terytorialnego na dofinansowanie własnych zadań inwestycyjnych i zakupów inwestycyjnych</t>
  </si>
  <si>
    <t>2850</t>
  </si>
  <si>
    <t>Wpłaty gmin na rzecz izb rolniczych w wysokości 2% uzyskanych wpływów z podatku rolnego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</si>
  <si>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</si>
  <si>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</si>
  <si>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</si>
  <si>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</si>
  <si>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</si>
  <si>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</si>
  <si>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</si>
  <si>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</si>
  <si>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</si>
  <si>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</si>
  <si>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</si>
  <si>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</si>
  <si>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</si>
  <si>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</si>
  <si>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</si>
  <si>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</si>
  <si>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</si>
  <si>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</si>
  <si>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</si>
  <si>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</si>
  <si>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</si>
  <si>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</si>
  <si>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</si>
  <si>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</si>
  <si>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6050</t>
  </si>
  <si>
    <t>Wydatki inwestycyjne jednostek budżetowych</t>
  </si>
  <si>
    <t>4530</t>
  </si>
  <si>
    <t>Podatek od towarów i usług (VAT).</t>
  </si>
  <si>
    <t>4170</t>
  </si>
  <si>
    <t>Wynagrodzenia bezosobowe</t>
  </si>
  <si>
    <t>2710</t>
  </si>
  <si>
    <t>Dotacja celowa na pomoc finansową udzielaną między jednostkami samorządu terytorialnego na dofinansowanie własnych zadań bieżących</t>
  </si>
  <si>
    <t>3030</t>
  </si>
  <si>
    <t xml:space="preserve">Różne wydatki na rzecz osób fizycznych 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</si>
  <si>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</si>
  <si>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</si>
  <si>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</si>
  <si>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</si>
  <si>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</si>
  <si>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</si>
  <si>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</si>
  <si>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</si>
  <si>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</si>
  <si>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</si>
  <si>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</si>
  <si>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</si>
  <si>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2900</t>
  </si>
  <si>
    <t>Wpłaty gmin i powiatów na rzecz innych jednostek samorządu terytorialnego oraz związków gmin lub związków powiatów na dofinansowanie zadań bieżących</t>
  </si>
  <si>
    <t>4100</t>
  </si>
  <si>
    <t>Wynagrodzenia agencyjno-prowizyjne</t>
  </si>
  <si>
    <t>4610</t>
  </si>
  <si>
    <t>Koszty postępowania sądowego i prokuratorskiego</t>
  </si>
  <si>
    <t>8110</t>
  </si>
  <si>
    <t>Odsetki od samorządowych papierów wartościowych lub zaciągniętych przez jednostkę samorządu terytorialnego kredytów i pożyczek</t>
  </si>
  <si>
    <t>4810</t>
  </si>
  <si>
    <t>Rezerwy</t>
  </si>
  <si>
    <t>4240</t>
  </si>
  <si>
    <t>Zakup pomocy naukowych, dydaktycznych i książek</t>
  </si>
  <si>
    <t>2540</t>
  </si>
  <si>
    <t>Dotacja podmiotowa z budżetu dla niepublicznej jednostki systemu oświaty</t>
  </si>
  <si>
    <t>4330</t>
  </si>
  <si>
    <t>Zakup usług przez jednostki samorządu terytorialnego od innych jednostek samorządu terytorialnego</t>
  </si>
  <si>
    <t>3110</t>
  </si>
  <si>
    <t>Świadczenia społeczne</t>
  </si>
  <si>
    <t>4130</t>
  </si>
  <si>
    <t>Składki na ubezpieczenie zdrowotne</t>
  </si>
  <si>
    <t>3240</t>
  </si>
  <si>
    <t>Stypendia dla uczniów</t>
  </si>
  <si>
    <t>Wydatki na zakupy inwestycyjne jednostek budżetowych</t>
  </si>
  <si>
    <t>Plan na 2010 r.</t>
  </si>
  <si>
    <t>2820</t>
  </si>
  <si>
    <t>Dotacja celowa z budżetu na finansowanie lub dofinansowanie zadań zleconych do realizacji stowarzyszeniom</t>
  </si>
  <si>
    <t>Wydatki razem:</t>
  </si>
  <si>
    <t>Załacznik Nr 8 do Uchwały Rady Gminy</t>
  </si>
  <si>
    <t>USTAWAMI NA ROK 2010 w zł</t>
  </si>
  <si>
    <t xml:space="preserve">1.  DOCHODY </t>
  </si>
  <si>
    <t>Plan.wykon.       za 2009r.</t>
  </si>
  <si>
    <t>Plan.na        2010r.</t>
  </si>
  <si>
    <t>RAZEM DOCHODY:</t>
  </si>
  <si>
    <t xml:space="preserve">2.  WYDATKI </t>
  </si>
  <si>
    <t>Plan.wykon. w 2009r.</t>
  </si>
  <si>
    <t>RAZEM WYDATKI:</t>
  </si>
  <si>
    <t xml:space="preserve"> 2010 r.</t>
  </si>
  <si>
    <t>Załącznik Nr 12 do Uchwały Rady Gminy</t>
  </si>
  <si>
    <t xml:space="preserve">           ZADAŃ BIEŻĄCYCH I INWESTYCYJNYCH w 2010r.</t>
  </si>
  <si>
    <t xml:space="preserve">II ADMINISTRACJA SAMORZĄDOWA </t>
  </si>
  <si>
    <t xml:space="preserve">Rozbudowa infrastruktury </t>
  </si>
  <si>
    <t>Urząd</t>
  </si>
  <si>
    <t>teleinformatycznej na obszarze</t>
  </si>
  <si>
    <t>Powiatu Wrocławskiego i 7 gmin</t>
  </si>
  <si>
    <t>oraz wprowadzenie i zwiększenie</t>
  </si>
  <si>
    <t>dostępności elektronicznych usług</t>
  </si>
  <si>
    <t xml:space="preserve">dla mieszkańców i podmiotów </t>
  </si>
  <si>
    <t>gospodarczych regionu powiatu</t>
  </si>
  <si>
    <t>i gmin: Czernica, Jordanów Śląski,</t>
  </si>
  <si>
    <t xml:space="preserve">Kąty Wrocławskie, Kobierzyce, </t>
  </si>
  <si>
    <t>Mietków, Sobótka i Żórawina</t>
  </si>
  <si>
    <t>w  tym rok:           2006</t>
  </si>
  <si>
    <t>w tym:             2006</t>
  </si>
  <si>
    <t xml:space="preserve">      Limity wydatków na wieloletnie programy inwestycyjne Gminy Jordanów Śląski</t>
  </si>
  <si>
    <t>Dochody jednostek damorządu terytorialnego związane z realizacją zadań z zakresu administracji rządowej oraz innych zadań zleconych ustawami</t>
  </si>
  <si>
    <t xml:space="preserve">                                            GMINĘ JORDANÓW ŚLĄSKI W 2010r.  w zł</t>
  </si>
  <si>
    <t>powiatowych na terenie gminy Jordanów Śląski</t>
  </si>
  <si>
    <t>Utwardzenie drogi gminnej w obrębie wsi Dankowice</t>
  </si>
  <si>
    <t xml:space="preserve">dz. Nr 260/1 </t>
  </si>
  <si>
    <t>(realizacja z FUNDUSZU SOŁECKIEGO)</t>
  </si>
  <si>
    <t>Wymiana pokrycia dachowego wraz z obróbkami</t>
  </si>
  <si>
    <t>blacharskimi, rynirn i rurami spustowymi w budynku</t>
  </si>
  <si>
    <t>komunalnym przy ul. Pocztowej 4</t>
  </si>
  <si>
    <t xml:space="preserve">Województwa w zakresie melioracji wodnych </t>
  </si>
  <si>
    <t>podstawowych - odmulanie potoku Cieniawa</t>
  </si>
  <si>
    <t>Wykonanie rurociagu SUW Jordanów Śląski - zbiornik wyrównawczy Jordanów Śląski</t>
  </si>
  <si>
    <t>Zakup programu informatycznego do naliczania</t>
  </si>
  <si>
    <t>zużycia wody</t>
  </si>
  <si>
    <t>Zakup traktorka - kosiarki</t>
  </si>
  <si>
    <t>Altana drewniana na gruncie gminnym dz.80/1</t>
  </si>
  <si>
    <t>na boisku sportowym we wsi Biskupice</t>
  </si>
  <si>
    <t xml:space="preserve">Wykonanie ogrodzenia boiska sportowego w </t>
  </si>
  <si>
    <t>Jordanowie Śląskim</t>
  </si>
  <si>
    <t>WODNEJ" NA 2010 ROK</t>
  </si>
  <si>
    <t>przychody z zaciągniętych pożyczek</t>
  </si>
  <si>
    <t>W 2010 ROKU</t>
  </si>
  <si>
    <t xml:space="preserve">dział  900     rozdział  90011      </t>
  </si>
  <si>
    <t xml:space="preserve">   §  4300    zakup usług pozostałych</t>
  </si>
  <si>
    <t>Załącznik Nr 4 Uchwały Rady Gminy</t>
  </si>
  <si>
    <t>Treść</t>
  </si>
  <si>
    <t>podmiotowej</t>
  </si>
  <si>
    <t>przedmiotowej</t>
  </si>
  <si>
    <t>celowej</t>
  </si>
  <si>
    <t>Dolnośląski Urząd Marszałkowski</t>
  </si>
  <si>
    <t>Starostwo Powiatowe we Wrocławiu</t>
  </si>
  <si>
    <t xml:space="preserve">Nazwa jednostki </t>
  </si>
  <si>
    <t>Jednostki sektora finansów publicznych</t>
  </si>
  <si>
    <t>Jednostki nie należące do sektora finansów publicznych</t>
  </si>
  <si>
    <t xml:space="preserve">                                             FINANSÓW PUBLICZNYCH w zł</t>
  </si>
  <si>
    <t>Realizacja zadania w zakresie prowadzenia innej formy wychowania przedszkolnego</t>
  </si>
  <si>
    <t>Realizacja zadań w zakresie kultury fizycznej</t>
  </si>
  <si>
    <t xml:space="preserve">                              DOTACJE UDZIELONE Z BUDŻETU W 2010 ROKU</t>
  </si>
  <si>
    <t xml:space="preserve">                    PODMIOTOM NALEŻĄCYM I NIE NALEŻĄCYM DO SEKTORA</t>
  </si>
  <si>
    <t>planowana kwota dotacji na 2010r.</t>
  </si>
  <si>
    <t>ogółem</t>
  </si>
  <si>
    <t>OGÓŁEM  UDZIELONE  DOTACJE:</t>
  </si>
  <si>
    <t>%  /7:6/</t>
  </si>
  <si>
    <t>Załącznik Nr 5 do Uchwały Rady Gminy</t>
  </si>
  <si>
    <t>Załacznik Nr 7 do Uchwały Rady Gminy</t>
  </si>
  <si>
    <t>Załacznik Nr 11 do Uchwały Rady Gminy</t>
  </si>
  <si>
    <t>Załącznik Nr 14 do Uchwały Rady Gminy</t>
  </si>
  <si>
    <t>Załącznik Nr 15 do Uchwały Rady Gminy</t>
  </si>
  <si>
    <t xml:space="preserve">GMINNY PROGRAM PROFILAKTYI I ROZWIĄZYWANIA </t>
  </si>
  <si>
    <t>PROBLEMÓW ALKOHOLOWYCH I GMINNY PROGRAM</t>
  </si>
  <si>
    <t>PRZECIWDZIAŁANIA NARKOMANI NA 2010 ROK w zł</t>
  </si>
  <si>
    <t>1. DOCHODY</t>
  </si>
  <si>
    <t>z tytułu zezwoleń na sprzedaż alkoholu</t>
  </si>
  <si>
    <t>Plan.na 2010r.</t>
  </si>
  <si>
    <t>2. WYDATKI</t>
  </si>
  <si>
    <t>Gminny Program Profilaktyki i rozwiązywania problemów Alkoholowych</t>
  </si>
  <si>
    <t>Plan.wykon.na 2009r.</t>
  </si>
  <si>
    <t>Gminny Program Przeciwdziałania Narkomanii</t>
  </si>
  <si>
    <t>Plan an 2010r.</t>
  </si>
  <si>
    <t>RAZEM DOCHODY</t>
  </si>
  <si>
    <t>RAZEM WYDATKI</t>
  </si>
  <si>
    <t xml:space="preserve">                                                                                                          Załącznik Nr 13 do Uchwały Rady Gminy</t>
  </si>
  <si>
    <t>Ochrona Zdrowia</t>
  </si>
  <si>
    <t>Przeciwidziałanie alkoholizmowi</t>
  </si>
  <si>
    <t>zakup usług pozostałych</t>
  </si>
  <si>
    <t>Opłata z tytułu usług telekomunikacyjnych telefonii stacjonarnej</t>
  </si>
  <si>
    <t>Wpływy z opłat  za zezwolenia na sprzedaż alkoholu</t>
  </si>
  <si>
    <t>Dochody od osób prawnych, od osób fizycznych i od jednostek nie posiadających osobowości prawnej oraz wydatki związane z ich poborem</t>
  </si>
  <si>
    <t>Obsługa długu publicznego</t>
  </si>
  <si>
    <t>Obsługa papierów wartościowych, kredytów i pożyczek jednostek samorządu terytorialnego</t>
  </si>
  <si>
    <t>18.</t>
  </si>
  <si>
    <t>Jordanów Śląski Nr XXXIII/166/2009</t>
  </si>
  <si>
    <t>z dnia 30.12.2009r.</t>
  </si>
  <si>
    <t>Jordanów Śl. Nr XXXIII/166/2009</t>
  </si>
  <si>
    <t>Jordanów Śl.Nr XXXIII/166/2009</t>
  </si>
  <si>
    <t>Załącznik nr 10 do Uchwały Nr XXXIII/166/2009</t>
  </si>
  <si>
    <t>Rady Gminy Jordanów Śl. z dnia 30.12.2009r.</t>
  </si>
  <si>
    <t xml:space="preserve">                                                                                                          Jordanów Śląski Nr XXXIII/166/2009</t>
  </si>
  <si>
    <t xml:space="preserve">                                                                                                           z dnia 30.12.2009r.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</si>
</sst>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#,##0.0"/>
    <numFmt numFmtId="171" formatCode="00\-000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4"/>
      <color indexed="8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1"/>
      <name val="Arial CE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i/>
      <sz val="9"/>
      <name val="Arial CE"/>
      <family val="0"/>
    </font>
    <font>
      <sz val="7"/>
      <name val="Arial CE"/>
      <family val="0"/>
    </font>
    <font>
      <sz val="4"/>
      <name val="Arial CE"/>
      <family val="0"/>
    </font>
    <font>
      <b/>
      <sz val="5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i/>
      <sz val="6"/>
      <name val="Arial CE"/>
      <family val="2"/>
    </font>
    <font>
      <i/>
      <sz val="4"/>
      <name val="Arial CE"/>
      <family val="0"/>
    </font>
    <font>
      <sz val="14"/>
      <name val="Arial CE"/>
      <family val="2"/>
    </font>
    <font>
      <b/>
      <sz val="12"/>
      <color indexed="8"/>
      <name val="Arial"/>
      <family val="0"/>
    </font>
    <font>
      <sz val="12"/>
      <name val="Arial CE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6"/>
      <color indexed="8"/>
      <name val="Arial"/>
      <family val="0"/>
    </font>
    <font>
      <b/>
      <u val="single"/>
      <sz val="5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43">
    <xf numFmtId="0" fontId="1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9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9" fontId="10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9" fontId="8" fillId="0" borderId="0" xfId="18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/>
    </xf>
    <xf numFmtId="9" fontId="13" fillId="0" borderId="0" xfId="18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9" fontId="0" fillId="0" borderId="0" xfId="18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9" fontId="14" fillId="0" borderId="0" xfId="18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9" fontId="0" fillId="0" borderId="0" xfId="18" applyNumberFormat="1" applyFont="1" applyAlignment="1">
      <alignment/>
    </xf>
    <xf numFmtId="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/>
    </xf>
    <xf numFmtId="9" fontId="15" fillId="0" borderId="0" xfId="18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9" fontId="14" fillId="0" borderId="0" xfId="18" applyNumberFormat="1" applyFont="1" applyAlignment="1">
      <alignment/>
    </xf>
    <xf numFmtId="0" fontId="15" fillId="0" borderId="0" xfId="0" applyFont="1" applyAlignment="1">
      <alignment/>
    </xf>
    <xf numFmtId="9" fontId="0" fillId="0" borderId="0" xfId="18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15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Alignment="1">
      <alignment/>
    </xf>
    <xf numFmtId="4" fontId="8" fillId="0" borderId="0" xfId="0" applyNumberFormat="1" applyAlignment="1">
      <alignment/>
    </xf>
    <xf numFmtId="9" fontId="0" fillId="0" borderId="0" xfId="18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9" fontId="0" fillId="0" borderId="0" xfId="18" applyFont="1" applyAlignment="1">
      <alignment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9" fontId="27" fillId="0" borderId="0" xfId="18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distributed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9" fontId="5" fillId="0" borderId="0" xfId="18" applyFont="1" applyAlignment="1">
      <alignment/>
    </xf>
    <xf numFmtId="0" fontId="30" fillId="0" borderId="0" xfId="0" applyFont="1" applyAlignment="1">
      <alignment/>
    </xf>
    <xf numFmtId="4" fontId="4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9" fontId="29" fillId="0" borderId="0" xfId="0" applyNumberFormat="1" applyFont="1" applyAlignment="1">
      <alignment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1" xfId="0" applyNumberFormat="1" applyFill="1" applyBorder="1" applyAlignment="1" applyProtection="1">
      <alignment horizontal="center"/>
      <protection locked="0"/>
    </xf>
    <xf numFmtId="9" fontId="5" fillId="0" borderId="1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 horizontal="right"/>
    </xf>
    <xf numFmtId="9" fontId="26" fillId="0" borderId="0" xfId="18" applyFont="1" applyBorder="1" applyAlignment="1">
      <alignment horizontal="center"/>
    </xf>
    <xf numFmtId="9" fontId="26" fillId="0" borderId="0" xfId="18" applyFont="1" applyBorder="1" applyAlignment="1">
      <alignment/>
    </xf>
    <xf numFmtId="0" fontId="25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9" fontId="25" fillId="0" borderId="0" xfId="18" applyFont="1" applyBorder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9" fontId="5" fillId="0" borderId="0" xfId="18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9" fontId="0" fillId="0" borderId="0" xfId="18" applyFon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9" fontId="27" fillId="0" borderId="0" xfId="18" applyFont="1" applyBorder="1" applyAlignment="1">
      <alignment/>
    </xf>
    <xf numFmtId="0" fontId="8" fillId="0" borderId="0" xfId="0" applyBorder="1" applyAlignment="1">
      <alignment/>
    </xf>
    <xf numFmtId="3" fontId="8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3" fontId="8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6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9" fontId="8" fillId="0" borderId="0" xfId="0" applyNumberFormat="1" applyAlignment="1">
      <alignment/>
    </xf>
    <xf numFmtId="9" fontId="22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9" fontId="26" fillId="0" borderId="0" xfId="0" applyNumberFormat="1" applyFont="1" applyAlignment="1">
      <alignment horizontal="center"/>
    </xf>
    <xf numFmtId="9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left"/>
    </xf>
    <xf numFmtId="9" fontId="22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0" fontId="33" fillId="0" borderId="2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3" xfId="0" applyFont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4" fontId="33" fillId="0" borderId="4" xfId="0" applyNumberFormat="1" applyFont="1" applyBorder="1" applyAlignment="1">
      <alignment horizontal="center"/>
    </xf>
    <xf numFmtId="4" fontId="33" fillId="0" borderId="5" xfId="0" applyNumberFormat="1" applyFont="1" applyBorder="1" applyAlignment="1">
      <alignment/>
    </xf>
    <xf numFmtId="4" fontId="33" fillId="0" borderId="6" xfId="0" applyNumberFormat="1" applyFont="1" applyBorder="1" applyAlignment="1">
      <alignment/>
    </xf>
    <xf numFmtId="4" fontId="33" fillId="0" borderId="7" xfId="0" applyNumberFormat="1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9" xfId="0" applyFont="1" applyBorder="1" applyAlignment="1">
      <alignment horizontal="center"/>
    </xf>
    <xf numFmtId="1" fontId="33" fillId="0" borderId="9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center"/>
    </xf>
    <xf numFmtId="1" fontId="33" fillId="0" borderId="13" xfId="0" applyNumberFormat="1" applyFont="1" applyBorder="1" applyAlignment="1">
      <alignment/>
    </xf>
    <xf numFmtId="4" fontId="33" fillId="0" borderId="14" xfId="0" applyNumberFormat="1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" fontId="8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3" xfId="0" applyFont="1" applyBorder="1" applyAlignment="1">
      <alignment horizontal="center"/>
    </xf>
    <xf numFmtId="1" fontId="15" fillId="0" borderId="3" xfId="0" applyNumberFormat="1" applyFont="1" applyBorder="1" applyAlignment="1">
      <alignment/>
    </xf>
    <xf numFmtId="4" fontId="15" fillId="0" borderId="3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9" xfId="0" applyFont="1" applyBorder="1" applyAlignment="1">
      <alignment horizontal="center"/>
    </xf>
    <xf numFmtId="1" fontId="15" fillId="0" borderId="9" xfId="0" applyNumberFormat="1" applyFont="1" applyBorder="1" applyAlignment="1">
      <alignment/>
    </xf>
    <xf numFmtId="4" fontId="15" fillId="0" borderId="9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0" fontId="15" fillId="0" borderId="9" xfId="0" applyFont="1" applyBorder="1" applyAlignment="1">
      <alignment/>
    </xf>
    <xf numFmtId="4" fontId="15" fillId="0" borderId="13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4" fontId="15" fillId="0" borderId="1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9" xfId="0" applyFont="1" applyBorder="1" applyAlignment="1">
      <alignment/>
    </xf>
    <xf numFmtId="1" fontId="15" fillId="0" borderId="29" xfId="0" applyNumberFormat="1" applyFont="1" applyBorder="1" applyAlignment="1">
      <alignment/>
    </xf>
    <xf numFmtId="4" fontId="15" fillId="0" borderId="29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/>
    </xf>
    <xf numFmtId="1" fontId="14" fillId="0" borderId="31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14" fillId="0" borderId="32" xfId="0" applyNumberFormat="1" applyFont="1" applyBorder="1" applyAlignment="1">
      <alignment/>
    </xf>
    <xf numFmtId="0" fontId="14" fillId="0" borderId="33" xfId="0" applyFont="1" applyBorder="1" applyAlignment="1">
      <alignment horizontal="right"/>
    </xf>
    <xf numFmtId="0" fontId="14" fillId="0" borderId="4" xfId="0" applyFont="1" applyBorder="1" applyAlignment="1">
      <alignment/>
    </xf>
    <xf numFmtId="1" fontId="14" fillId="0" borderId="3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169" fontId="14" fillId="0" borderId="33" xfId="19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0" xfId="0" applyFont="1" applyBorder="1" applyAlignment="1">
      <alignment/>
    </xf>
    <xf numFmtId="1" fontId="14" fillId="0" borderId="9" xfId="0" applyNumberFormat="1" applyFont="1" applyBorder="1" applyAlignment="1">
      <alignment/>
    </xf>
    <xf numFmtId="4" fontId="14" fillId="0" borderId="9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37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15" fillId="0" borderId="24" xfId="0" applyFont="1" applyBorder="1" applyAlignment="1">
      <alignment/>
    </xf>
    <xf numFmtId="0" fontId="14" fillId="0" borderId="16" xfId="0" applyFont="1" applyBorder="1" applyAlignment="1">
      <alignment horizontal="right"/>
    </xf>
    <xf numFmtId="0" fontId="14" fillId="0" borderId="38" xfId="0" applyFont="1" applyBorder="1" applyAlignment="1">
      <alignment/>
    </xf>
    <xf numFmtId="1" fontId="14" fillId="0" borderId="29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4" fontId="14" fillId="0" borderId="39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1" fillId="0" borderId="36" xfId="0" applyNumberFormat="1" applyFont="1" applyFill="1" applyBorder="1" applyAlignment="1" applyProtection="1">
      <alignment horizontal="left"/>
      <protection locked="0"/>
    </xf>
    <xf numFmtId="0" fontId="31" fillId="0" borderId="13" xfId="0" applyNumberFormat="1" applyFont="1" applyFill="1" applyBorder="1" applyAlignment="1" applyProtection="1">
      <alignment horizontal="left"/>
      <protection locked="0"/>
    </xf>
    <xf numFmtId="0" fontId="31" fillId="0" borderId="36" xfId="0" applyNumberFormat="1" applyFont="1" applyFill="1" applyBorder="1" applyAlignment="1" applyProtection="1">
      <alignment horizontal="center"/>
      <protection locked="0"/>
    </xf>
    <xf numFmtId="0" fontId="31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35" xfId="0" applyNumberFormat="1" applyFont="1" applyFill="1" applyBorder="1" applyAlignment="1" applyProtection="1">
      <alignment horizontal="left"/>
      <protection locked="0"/>
    </xf>
    <xf numFmtId="0" fontId="0" fillId="0" borderId="36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0" fontId="1" fillId="0" borderId="36" xfId="0" applyNumberFormat="1" applyFill="1" applyBorder="1" applyAlignment="1" applyProtection="1">
      <alignment/>
      <protection locked="0"/>
    </xf>
    <xf numFmtId="0" fontId="18" fillId="0" borderId="9" xfId="0" applyNumberFormat="1" applyFont="1" applyFill="1" applyBorder="1" applyAlignment="1" applyProtection="1">
      <alignment horizontal="left"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Fill="1" applyBorder="1" applyAlignment="1" applyProtection="1">
      <alignment horizontal="right"/>
      <protection locked="0"/>
    </xf>
    <xf numFmtId="0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4" fontId="18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41" xfId="0" applyNumberFormat="1" applyFont="1" applyFill="1" applyBorder="1" applyAlignment="1" applyProtection="1">
      <alignment/>
      <protection locked="0"/>
    </xf>
    <xf numFmtId="0" fontId="7" fillId="0" borderId="42" xfId="0" applyNumberFormat="1" applyFont="1" applyFill="1" applyBorder="1" applyAlignment="1" applyProtection="1">
      <alignment horizontal="left"/>
      <protection locked="0"/>
    </xf>
    <xf numFmtId="4" fontId="0" fillId="0" borderId="4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4" fontId="31" fillId="0" borderId="36" xfId="0" applyNumberFormat="1" applyFont="1" applyFill="1" applyBorder="1" applyAlignment="1" applyProtection="1">
      <alignment horizontal="right"/>
      <protection locked="0"/>
    </xf>
    <xf numFmtId="0" fontId="31" fillId="0" borderId="40" xfId="0" applyNumberFormat="1" applyFont="1" applyFill="1" applyBorder="1" applyAlignment="1" applyProtection="1">
      <alignment/>
      <protection locked="0"/>
    </xf>
    <xf numFmtId="0" fontId="31" fillId="0" borderId="1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/>
      <protection locked="0"/>
    </xf>
    <xf numFmtId="4" fontId="0" fillId="0" borderId="43" xfId="0" applyNumberFormat="1" applyFont="1" applyFill="1" applyBorder="1" applyAlignment="1" applyProtection="1">
      <alignment horizontal="right"/>
      <protection locked="0"/>
    </xf>
    <xf numFmtId="4" fontId="0" fillId="0" borderId="44" xfId="0" applyNumberFormat="1" applyFont="1" applyFill="1" applyBorder="1" applyAlignment="1" applyProtection="1">
      <alignment horizontal="right"/>
      <protection locked="0"/>
    </xf>
    <xf numFmtId="4" fontId="31" fillId="0" borderId="4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14" fillId="0" borderId="36" xfId="0" applyFont="1" applyBorder="1" applyAlignment="1">
      <alignment/>
    </xf>
    <xf numFmtId="0" fontId="14" fillId="0" borderId="40" xfId="0" applyFont="1" applyBorder="1" applyAlignment="1">
      <alignment/>
    </xf>
    <xf numFmtId="3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0" fontId="42" fillId="0" borderId="9" xfId="0" applyFont="1" applyBorder="1" applyAlignment="1">
      <alignment horizontal="center"/>
    </xf>
    <xf numFmtId="3" fontId="42" fillId="0" borderId="9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3" fontId="39" fillId="0" borderId="42" xfId="0" applyNumberFormat="1" applyFont="1" applyBorder="1" applyAlignment="1">
      <alignment horizontal="center"/>
    </xf>
    <xf numFmtId="3" fontId="39" fillId="0" borderId="42" xfId="0" applyNumberFormat="1" applyFont="1" applyBorder="1" applyAlignment="1">
      <alignment/>
    </xf>
    <xf numFmtId="3" fontId="39" fillId="0" borderId="37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45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14" xfId="0" applyFont="1" applyBorder="1" applyAlignment="1">
      <alignment/>
    </xf>
    <xf numFmtId="0" fontId="39" fillId="0" borderId="40" xfId="0" applyFont="1" applyBorder="1" applyAlignment="1">
      <alignment/>
    </xf>
    <xf numFmtId="0" fontId="14" fillId="0" borderId="36" xfId="0" applyFont="1" applyBorder="1" applyAlignment="1">
      <alignment horizontal="right"/>
    </xf>
    <xf numFmtId="0" fontId="14" fillId="0" borderId="46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42" xfId="0" applyFont="1" applyFill="1" applyBorder="1" applyAlignment="1">
      <alignment/>
    </xf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4" fillId="0" borderId="42" xfId="0" applyNumberFormat="1" applyFont="1" applyBorder="1" applyAlignment="1">
      <alignment/>
    </xf>
    <xf numFmtId="3" fontId="44" fillId="0" borderId="9" xfId="0" applyNumberFormat="1" applyFont="1" applyBorder="1" applyAlignment="1">
      <alignment horizontal="center"/>
    </xf>
    <xf numFmtId="3" fontId="45" fillId="0" borderId="42" xfId="0" applyNumberFormat="1" applyFont="1" applyBorder="1" applyAlignment="1">
      <alignment horizontal="center"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42" xfId="0" applyFont="1" applyFill="1" applyBorder="1" applyAlignment="1">
      <alignment/>
    </xf>
    <xf numFmtId="0" fontId="31" fillId="0" borderId="35" xfId="0" applyNumberFormat="1" applyFont="1" applyFill="1" applyBorder="1" applyAlignment="1" applyProtection="1">
      <alignment horizontal="center" vertical="distributed"/>
      <protection locked="0"/>
    </xf>
    <xf numFmtId="49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44" xfId="0" applyNumberFormat="1" applyFont="1" applyFill="1" applyBorder="1" applyAlignment="1" applyProtection="1">
      <alignment horizontal="left"/>
      <protection locked="0"/>
    </xf>
    <xf numFmtId="4" fontId="0" fillId="0" borderId="35" xfId="0" applyNumberFormat="1" applyFont="1" applyFill="1" applyBorder="1" applyAlignment="1" applyProtection="1">
      <alignment horizontal="right"/>
      <protection locked="0"/>
    </xf>
    <xf numFmtId="4" fontId="0" fillId="0" borderId="45" xfId="0" applyNumberFormat="1" applyFont="1" applyFill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36" xfId="0" applyNumberFormat="1" applyFill="1" applyBorder="1" applyAlignment="1" applyProtection="1">
      <alignment horizontal="left"/>
      <protection locked="0"/>
    </xf>
    <xf numFmtId="0" fontId="0" fillId="0" borderId="45" xfId="0" applyNumberFormat="1" applyFont="1" applyFill="1" applyBorder="1" applyAlignment="1" applyProtection="1">
      <alignment horizontal="center"/>
      <protection locked="0"/>
    </xf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31" fillId="0" borderId="46" xfId="0" applyNumberFormat="1" applyFont="1" applyFill="1" applyBorder="1" applyAlignment="1" applyProtection="1">
      <alignment horizontal="center" vertical="distributed"/>
      <protection locked="0"/>
    </xf>
    <xf numFmtId="0" fontId="31" fillId="0" borderId="40" xfId="0" applyNumberFormat="1" applyFont="1" applyFill="1" applyBorder="1" applyAlignment="1" applyProtection="1">
      <alignment horizontal="center" vertical="distributed"/>
      <protection locked="0"/>
    </xf>
    <xf numFmtId="0" fontId="31" fillId="0" borderId="9" xfId="0" applyNumberFormat="1" applyFont="1" applyFill="1" applyBorder="1" applyAlignment="1" applyProtection="1">
      <alignment horizontal="center" vertical="distributed"/>
      <protection locked="0"/>
    </xf>
    <xf numFmtId="0" fontId="31" fillId="0" borderId="13" xfId="0" applyNumberFormat="1" applyFont="1" applyFill="1" applyBorder="1" applyAlignment="1" applyProtection="1">
      <alignment horizontal="center"/>
      <protection locked="0"/>
    </xf>
    <xf numFmtId="0" fontId="18" fillId="0" borderId="1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" xfId="0" applyNumberFormat="1" applyFont="1" applyBorder="1" applyAlignment="1">
      <alignment horizontal="center"/>
    </xf>
    <xf numFmtId="0" fontId="14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7" fillId="0" borderId="13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4" fontId="15" fillId="0" borderId="36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4" fillId="0" borderId="4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4" fontId="15" fillId="0" borderId="43" xfId="0" applyNumberFormat="1" applyFont="1" applyBorder="1" applyAlignment="1">
      <alignment horizontal="left" indent="1"/>
    </xf>
    <xf numFmtId="4" fontId="15" fillId="0" borderId="43" xfId="0" applyNumberFormat="1" applyFont="1" applyBorder="1" applyAlignment="1">
      <alignment/>
    </xf>
    <xf numFmtId="4" fontId="15" fillId="0" borderId="44" xfId="0" applyNumberFormat="1" applyFont="1" applyBorder="1" applyAlignment="1">
      <alignment horizontal="left" indent="1"/>
    </xf>
    <xf numFmtId="4" fontId="15" fillId="0" borderId="44" xfId="0" applyNumberFormat="1" applyFont="1" applyBorder="1" applyAlignment="1">
      <alignment/>
    </xf>
    <xf numFmtId="4" fontId="43" fillId="0" borderId="9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35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4" fontId="14" fillId="0" borderId="45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15" fillId="0" borderId="40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46" xfId="0" applyNumberFormat="1" applyFont="1" applyBorder="1" applyAlignment="1">
      <alignment/>
    </xf>
    <xf numFmtId="4" fontId="15" fillId="0" borderId="45" xfId="0" applyNumberFormat="1" applyFont="1" applyBorder="1" applyAlignment="1">
      <alignment/>
    </xf>
    <xf numFmtId="4" fontId="14" fillId="0" borderId="40" xfId="0" applyNumberFormat="1" applyFont="1" applyBorder="1" applyAlignment="1">
      <alignment/>
    </xf>
    <xf numFmtId="4" fontId="14" fillId="0" borderId="46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" fontId="25" fillId="0" borderId="0" xfId="0" applyNumberFormat="1" applyFont="1" applyBorder="1" applyAlignment="1">
      <alignment/>
    </xf>
    <xf numFmtId="0" fontId="8" fillId="2" borderId="0" xfId="0" applyFill="1" applyAlignment="1">
      <alignment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47" xfId="0" applyNumberFormat="1" applyFont="1" applyFill="1" applyBorder="1" applyAlignment="1" applyProtection="1">
      <alignment horizontal="center" vertical="center" wrapText="1"/>
      <protection/>
    </xf>
    <xf numFmtId="0" fontId="1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2" fillId="2" borderId="48" xfId="0" applyNumberFormat="1" applyFont="1" applyFill="1" applyBorder="1" applyAlignment="1" applyProtection="1">
      <alignment horizontal="center" vertical="center" wrapText="1"/>
      <protection/>
    </xf>
    <xf numFmtId="0" fontId="2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left" vertical="center" wrapText="1"/>
      <protection/>
    </xf>
    <xf numFmtId="0" fontId="0" fillId="2" borderId="47" xfId="0" applyNumberFormat="1" applyFont="1" applyFill="1" applyBorder="1" applyAlignment="1" applyProtection="1">
      <alignment horizontal="right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18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left" vertical="center" wrapText="1"/>
      <protection/>
    </xf>
    <xf numFmtId="0" fontId="0" fillId="2" borderId="50" xfId="0" applyNumberFormat="1" applyFont="1" applyFill="1" applyBorder="1" applyAlignment="1" applyProtection="1">
      <alignment horizontal="left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2" fillId="2" borderId="51" xfId="0" applyNumberFormat="1" applyFont="1" applyFill="1" applyBorder="1" applyAlignment="1" applyProtection="1">
      <alignment horizontal="center" vertical="center" wrapText="1"/>
      <protection/>
    </xf>
    <xf numFmtId="0" fontId="2" fillId="2" borderId="50" xfId="0" applyNumberFormat="1" applyFont="1" applyFill="1" applyBorder="1" applyAlignment="1" applyProtection="1">
      <alignment horizontal="center" vertical="center" wrapText="1"/>
      <protection/>
    </xf>
    <xf numFmtId="0" fontId="1" fillId="2" borderId="47" xfId="0" applyNumberFormat="1" applyFont="1" applyFill="1" applyBorder="1" applyAlignment="1" applyProtection="1">
      <alignment horizontal="right" vertical="center" wrapText="1"/>
      <protection/>
    </xf>
    <xf numFmtId="0" fontId="2" fillId="2" borderId="49" xfId="0" applyNumberFormat="1" applyFont="1" applyFill="1" applyBorder="1" applyAlignment="1" applyProtection="1">
      <alignment horizontal="center" vertical="center" wrapText="1"/>
      <protection/>
    </xf>
    <xf numFmtId="0" fontId="2" fillId="2" borderId="52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/>
    </xf>
    <xf numFmtId="0" fontId="5" fillId="2" borderId="49" xfId="0" applyNumberFormat="1" applyFont="1" applyFill="1" applyBorder="1" applyAlignment="1" applyProtection="1">
      <alignment horizontal="center" vertical="center" wrapText="1"/>
      <protection/>
    </xf>
    <xf numFmtId="0" fontId="5" fillId="2" borderId="52" xfId="0" applyNumberFormat="1" applyFont="1" applyFill="1" applyBorder="1" applyAlignment="1" applyProtection="1">
      <alignment horizontal="center" vertical="center" wrapText="1"/>
      <protection/>
    </xf>
    <xf numFmtId="4" fontId="0" fillId="2" borderId="50" xfId="0" applyNumberFormat="1" applyFont="1" applyFill="1" applyBorder="1" applyAlignment="1" applyProtection="1">
      <alignment horizontal="right" vertical="center" wrapText="1"/>
      <protection/>
    </xf>
    <xf numFmtId="4" fontId="0" fillId="2" borderId="47" xfId="0" applyNumberFormat="1" applyFont="1" applyFill="1" applyBorder="1" applyAlignment="1" applyProtection="1">
      <alignment horizontal="right" vertical="center" wrapText="1"/>
      <protection/>
    </xf>
    <xf numFmtId="4" fontId="0" fillId="2" borderId="49" xfId="0" applyNumberFormat="1" applyFont="1" applyFill="1" applyBorder="1" applyAlignment="1" applyProtection="1">
      <alignment horizontal="right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 wrapText="1"/>
      <protection/>
    </xf>
    <xf numFmtId="4" fontId="31" fillId="2" borderId="1" xfId="0" applyNumberFormat="1" applyFont="1" applyFill="1" applyBorder="1" applyAlignment="1" applyProtection="1">
      <alignment horizontal="right" vertical="center" wrapText="1"/>
      <protection/>
    </xf>
    <xf numFmtId="4" fontId="18" fillId="2" borderId="50" xfId="0" applyNumberFormat="1" applyFont="1" applyFill="1" applyBorder="1" applyAlignment="1" applyProtection="1">
      <alignment horizontal="right" vertical="center" wrapText="1"/>
      <protection/>
    </xf>
    <xf numFmtId="0" fontId="15" fillId="2" borderId="0" xfId="0" applyFont="1" applyFill="1" applyAlignment="1">
      <alignment/>
    </xf>
    <xf numFmtId="4" fontId="0" fillId="2" borderId="53" xfId="0" applyNumberFormat="1" applyFont="1" applyFill="1" applyBorder="1" applyAlignment="1" applyProtection="1">
      <alignment horizontal="right" vertical="center" wrapText="1"/>
      <protection/>
    </xf>
    <xf numFmtId="4" fontId="0" fillId="2" borderId="0" xfId="0" applyNumberFormat="1" applyFont="1" applyFill="1" applyBorder="1" applyAlignment="1" applyProtection="1">
      <alignment horizontal="right" vertical="center" wrapText="1"/>
      <protection/>
    </xf>
    <xf numFmtId="0" fontId="0" fillId="2" borderId="52" xfId="0" applyNumberFormat="1" applyFont="1" applyFill="1" applyBorder="1" applyAlignment="1" applyProtection="1">
      <alignment horizontal="center" vertical="center" wrapText="1"/>
      <protection/>
    </xf>
    <xf numFmtId="4" fontId="15" fillId="2" borderId="0" xfId="0" applyNumberFormat="1" applyFont="1" applyFill="1" applyAlignment="1">
      <alignment/>
    </xf>
    <xf numFmtId="4" fontId="8" fillId="2" borderId="0" xfId="0" applyNumberFormat="1" applyFill="1" applyAlignment="1">
      <alignment/>
    </xf>
    <xf numFmtId="4" fontId="1" fillId="2" borderId="47" xfId="0" applyNumberFormat="1" applyFont="1" applyFill="1" applyBorder="1" applyAlignment="1" applyProtection="1">
      <alignment horizontal="center" vertical="center" wrapText="1"/>
      <protection/>
    </xf>
    <xf numFmtId="4" fontId="31" fillId="2" borderId="47" xfId="0" applyNumberFormat="1" applyFont="1" applyFill="1" applyBorder="1" applyAlignment="1" applyProtection="1">
      <alignment horizontal="right" vertical="center" wrapText="1"/>
      <protection/>
    </xf>
    <xf numFmtId="1" fontId="5" fillId="2" borderId="49" xfId="0" applyNumberFormat="1" applyFont="1" applyFill="1" applyBorder="1" applyAlignment="1" applyProtection="1">
      <alignment horizontal="center" vertical="center" wrapText="1"/>
      <protection/>
    </xf>
    <xf numFmtId="4" fontId="0" fillId="2" borderId="42" xfId="0" applyNumberFormat="1" applyFont="1" applyFill="1" applyBorder="1" applyAlignment="1" applyProtection="1">
      <alignment horizontal="right" vertical="center" wrapText="1"/>
      <protection/>
    </xf>
    <xf numFmtId="4" fontId="0" fillId="2" borderId="54" xfId="0" applyNumberFormat="1" applyFont="1" applyFill="1" applyBorder="1" applyAlignment="1" applyProtection="1">
      <alignment horizontal="right" vertical="center" wrapText="1"/>
      <protection/>
    </xf>
    <xf numFmtId="4" fontId="0" fillId="2" borderId="55" xfId="0" applyNumberFormat="1" applyFont="1" applyFill="1" applyBorder="1" applyAlignment="1" applyProtection="1">
      <alignment horizontal="right" vertical="center" wrapText="1"/>
      <protection/>
    </xf>
    <xf numFmtId="2" fontId="0" fillId="2" borderId="1" xfId="0" applyNumberFormat="1" applyFont="1" applyFill="1" applyBorder="1" applyAlignment="1" applyProtection="1">
      <alignment horizontal="right" vertical="center" wrapText="1"/>
      <protection/>
    </xf>
    <xf numFmtId="4" fontId="18" fillId="2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2" xfId="0" applyNumberFormat="1" applyFill="1" applyBorder="1" applyAlignment="1" applyProtection="1">
      <alignment horizontal="left"/>
      <protection locked="0"/>
    </xf>
    <xf numFmtId="0" fontId="31" fillId="0" borderId="37" xfId="0" applyNumberFormat="1" applyFont="1" applyFill="1" applyBorder="1" applyAlignment="1" applyProtection="1">
      <alignment horizontal="center"/>
      <protection locked="0"/>
    </xf>
    <xf numFmtId="0" fontId="31" fillId="0" borderId="41" xfId="0" applyNumberFormat="1" applyFont="1" applyFill="1" applyBorder="1" applyAlignment="1" applyProtection="1">
      <alignment horizontal="center"/>
      <protection locked="0"/>
    </xf>
    <xf numFmtId="0" fontId="31" fillId="0" borderId="4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8" fillId="0" borderId="36" xfId="0" applyNumberFormat="1" applyFont="1" applyFill="1" applyBorder="1" applyAlignment="1" applyProtection="1">
      <alignment horizontal="center"/>
      <protection locked="0"/>
    </xf>
    <xf numFmtId="0" fontId="18" fillId="0" borderId="9" xfId="0" applyNumberFormat="1" applyFont="1" applyFill="1" applyBorder="1" applyAlignment="1" applyProtection="1">
      <alignment horizontal="center"/>
      <protection locked="0"/>
    </xf>
    <xf numFmtId="0" fontId="18" fillId="0" borderId="9" xfId="0" applyNumberFormat="1" applyFont="1" applyFill="1" applyBorder="1" applyAlignment="1" applyProtection="1">
      <alignment horizontal="center" vertical="distributed"/>
      <protection locked="0"/>
    </xf>
    <xf numFmtId="0" fontId="0" fillId="0" borderId="40" xfId="0" applyNumberFormat="1" applyFont="1" applyFill="1" applyBorder="1" applyAlignment="1" applyProtection="1">
      <alignment horizontal="center"/>
      <protection locked="0"/>
    </xf>
    <xf numFmtId="0" fontId="18" fillId="0" borderId="46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8" fillId="0" borderId="35" xfId="0" applyNumberFormat="1" applyFont="1" applyFill="1" applyBorder="1" applyAlignment="1" applyProtection="1">
      <alignment horizontal="center"/>
      <protection locked="0"/>
    </xf>
    <xf numFmtId="0" fontId="18" fillId="0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18" fillId="0" borderId="46" xfId="0" applyNumberFormat="1" applyFont="1" applyFill="1" applyBorder="1" applyAlignment="1" applyProtection="1">
      <alignment horizontal="left"/>
      <protection locked="0"/>
    </xf>
    <xf numFmtId="0" fontId="18" fillId="0" borderId="35" xfId="0" applyNumberFormat="1" applyFont="1" applyFill="1" applyBorder="1" applyAlignment="1" applyProtection="1">
      <alignment horizontal="left"/>
      <protection locked="0"/>
    </xf>
    <xf numFmtId="0" fontId="18" fillId="0" borderId="36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41" xfId="0" applyNumberFormat="1" applyFill="1" applyBorder="1" applyAlignment="1" applyProtection="1">
      <alignment horizontal="left"/>
      <protection locked="0"/>
    </xf>
    <xf numFmtId="9" fontId="15" fillId="2" borderId="0" xfId="18" applyFont="1" applyFill="1" applyAlignment="1">
      <alignment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left"/>
      <protection locked="0"/>
    </xf>
    <xf numFmtId="9" fontId="6" fillId="2" borderId="0" xfId="18" applyFont="1" applyFill="1" applyBorder="1" applyAlignment="1" applyProtection="1">
      <alignment horizontal="left"/>
      <protection locked="0"/>
    </xf>
    <xf numFmtId="9" fontId="8" fillId="2" borderId="0" xfId="18" applyFill="1" applyAlignment="1">
      <alignment/>
    </xf>
    <xf numFmtId="9" fontId="8" fillId="2" borderId="1" xfId="18" applyFont="1" applyFill="1" applyBorder="1" applyAlignment="1">
      <alignment horizontal="center" vertical="distributed"/>
    </xf>
    <xf numFmtId="1" fontId="8" fillId="2" borderId="36" xfId="18" applyNumberFormat="1" applyFill="1" applyBorder="1" applyAlignment="1">
      <alignment horizontal="center"/>
    </xf>
    <xf numFmtId="9" fontId="48" fillId="2" borderId="37" xfId="18" applyFont="1" applyFill="1" applyBorder="1" applyAlignment="1">
      <alignment/>
    </xf>
    <xf numFmtId="9" fontId="15" fillId="2" borderId="13" xfId="18" applyFont="1" applyFill="1" applyBorder="1" applyAlignment="1">
      <alignment/>
    </xf>
    <xf numFmtId="9" fontId="15" fillId="2" borderId="13" xfId="18" applyFont="1" applyFill="1" applyBorder="1" applyAlignment="1">
      <alignment vertical="distributed"/>
    </xf>
    <xf numFmtId="9" fontId="15" fillId="2" borderId="1" xfId="18" applyFont="1" applyFill="1" applyBorder="1" applyAlignment="1">
      <alignment/>
    </xf>
    <xf numFmtId="9" fontId="15" fillId="2" borderId="0" xfId="18" applyFont="1" applyFill="1" applyBorder="1" applyAlignment="1">
      <alignment/>
    </xf>
    <xf numFmtId="9" fontId="15" fillId="2" borderId="9" xfId="18" applyFont="1" applyFill="1" applyBorder="1" applyAlignment="1">
      <alignment vertical="distributed"/>
    </xf>
    <xf numFmtId="9" fontId="15" fillId="2" borderId="1" xfId="18" applyFont="1" applyFill="1" applyBorder="1" applyAlignment="1">
      <alignment vertical="distributed"/>
    </xf>
    <xf numFmtId="9" fontId="14" fillId="2" borderId="13" xfId="18" applyFont="1" applyFill="1" applyBorder="1" applyAlignment="1">
      <alignment vertical="distributed"/>
    </xf>
    <xf numFmtId="9" fontId="15" fillId="2" borderId="0" xfId="18" applyFont="1" applyFill="1" applyBorder="1" applyAlignment="1">
      <alignment vertical="distributed"/>
    </xf>
    <xf numFmtId="9" fontId="15" fillId="2" borderId="37" xfId="18" applyFont="1" applyFill="1" applyBorder="1" applyAlignment="1">
      <alignment vertical="distributed"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0" fillId="3" borderId="55" xfId="0" applyBorder="1" applyAlignment="1">
      <alignment horizontal="left" vertical="center" wrapText="1"/>
    </xf>
    <xf numFmtId="49" fontId="51" fillId="3" borderId="47" xfId="0" applyFill="1" applyBorder="1" applyAlignment="1">
      <alignment horizontal="center" vertical="center" wrapText="1"/>
    </xf>
    <xf numFmtId="49" fontId="51" fillId="3" borderId="50" xfId="0" applyFill="1" applyBorder="1" applyAlignment="1">
      <alignment horizontal="center" vertical="center" wrapText="1"/>
    </xf>
    <xf numFmtId="49" fontId="51" fillId="3" borderId="51" xfId="0" applyFill="1" applyBorder="1" applyAlignment="1">
      <alignment horizontal="center" vertical="center" wrapText="1"/>
    </xf>
    <xf numFmtId="49" fontId="51" fillId="3" borderId="48" xfId="0" applyFill="1" applyBorder="1" applyAlignment="1">
      <alignment horizontal="center" vertical="center" wrapText="1"/>
    </xf>
    <xf numFmtId="49" fontId="52" fillId="3" borderId="47" xfId="0" applyFont="1" applyFill="1" applyBorder="1" applyAlignment="1">
      <alignment horizontal="center" vertical="center" wrapText="1"/>
    </xf>
    <xf numFmtId="49" fontId="52" fillId="3" borderId="48" xfId="0" applyFont="1" applyFill="1" applyAlignment="1">
      <alignment horizontal="center" vertical="center" wrapText="1"/>
    </xf>
    <xf numFmtId="49" fontId="52" fillId="3" borderId="54" xfId="0" applyFont="1" applyFill="1" applyBorder="1" applyAlignment="1">
      <alignment horizontal="center" vertical="center" wrapText="1"/>
    </xf>
    <xf numFmtId="49" fontId="52" fillId="3" borderId="49" xfId="0" applyFont="1" applyFill="1" applyBorder="1" applyAlignment="1">
      <alignment horizontal="center" vertical="center" wrapText="1"/>
    </xf>
    <xf numFmtId="49" fontId="52" fillId="3" borderId="48" xfId="0" applyFont="1" applyFill="1" applyBorder="1" applyAlignment="1">
      <alignment horizontal="center" vertical="center" wrapText="1"/>
    </xf>
    <xf numFmtId="49" fontId="52" fillId="3" borderId="56" xfId="0" applyFont="1" applyFill="1" applyBorder="1" applyAlignment="1">
      <alignment horizontal="center" vertical="center" wrapText="1"/>
    </xf>
    <xf numFmtId="49" fontId="51" fillId="3" borderId="47" xfId="0" applyFont="1" applyFill="1" applyBorder="1" applyAlignment="1">
      <alignment horizontal="center" vertical="center" wrapText="1"/>
    </xf>
    <xf numFmtId="49" fontId="51" fillId="3" borderId="48" xfId="0" applyFont="1" applyFill="1" applyAlignment="1">
      <alignment horizontal="center" vertical="center" wrapText="1"/>
    </xf>
    <xf numFmtId="4" fontId="51" fillId="3" borderId="54" xfId="0" applyNumberFormat="1" applyFont="1" applyFill="1" applyBorder="1" applyAlignment="1">
      <alignment horizontal="right" wrapText="1"/>
    </xf>
    <xf numFmtId="4" fontId="51" fillId="3" borderId="1" xfId="0" applyNumberFormat="1" applyFont="1" applyFill="1" applyBorder="1" applyAlignment="1">
      <alignment horizontal="right" wrapText="1"/>
    </xf>
    <xf numFmtId="9" fontId="51" fillId="3" borderId="54" xfId="0" applyNumberFormat="1" applyFont="1" applyFill="1" applyBorder="1" applyAlignment="1">
      <alignment vertical="distributed" wrapText="1"/>
    </xf>
    <xf numFmtId="4" fontId="51" fillId="3" borderId="48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51" fillId="3" borderId="48" xfId="0" applyFill="1" applyAlignment="1">
      <alignment horizontal="center" vertical="center" wrapText="1"/>
    </xf>
    <xf numFmtId="4" fontId="51" fillId="3" borderId="54" xfId="0" applyNumberFormat="1" applyFont="1" applyFill="1" applyBorder="1" applyAlignment="1">
      <alignment horizontal="right" wrapText="1"/>
    </xf>
    <xf numFmtId="4" fontId="51" fillId="3" borderId="50" xfId="0" applyNumberFormat="1" applyFill="1" applyBorder="1" applyAlignment="1">
      <alignment horizontal="right" vertical="center" wrapText="1"/>
    </xf>
    <xf numFmtId="9" fontId="51" fillId="3" borderId="47" xfId="0" applyNumberFormat="1" applyFill="1" applyBorder="1" applyAlignment="1">
      <alignment vertical="distributed" wrapText="1"/>
    </xf>
    <xf numFmtId="4" fontId="51" fillId="3" borderId="48" xfId="0" applyNumberFormat="1" applyFill="1" applyBorder="1" applyAlignment="1">
      <alignment horizontal="right" vertical="center" wrapText="1"/>
    </xf>
    <xf numFmtId="4" fontId="51" fillId="3" borderId="54" xfId="0" applyNumberFormat="1" applyFill="1" applyBorder="1" applyAlignment="1">
      <alignment horizontal="right" vertical="distributed" wrapText="1"/>
    </xf>
    <xf numFmtId="4" fontId="51" fillId="3" borderId="47" xfId="0" applyNumberFormat="1" applyFill="1" applyBorder="1" applyAlignment="1">
      <alignment horizontal="right" vertical="center" wrapText="1"/>
    </xf>
    <xf numFmtId="4" fontId="51" fillId="3" borderId="54" xfId="0" applyNumberFormat="1" applyFill="1" applyBorder="1" applyAlignment="1">
      <alignment horizontal="right" wrapText="1"/>
    </xf>
    <xf numFmtId="4" fontId="51" fillId="3" borderId="1" xfId="0" applyNumberFormat="1" applyFill="1" applyBorder="1" applyAlignment="1">
      <alignment horizontal="right" wrapText="1"/>
    </xf>
    <xf numFmtId="4" fontId="51" fillId="3" borderId="55" xfId="0" applyNumberFormat="1" applyFill="1" applyBorder="1" applyAlignment="1">
      <alignment horizontal="right" wrapText="1"/>
    </xf>
    <xf numFmtId="4" fontId="51" fillId="3" borderId="57" xfId="0" applyNumberFormat="1" applyFill="1" applyBorder="1" applyAlignment="1">
      <alignment horizontal="right" vertical="distributed" wrapText="1"/>
    </xf>
    <xf numFmtId="49" fontId="54" fillId="3" borderId="0" xfId="0" applyBorder="1" applyAlignment="1">
      <alignment horizontal="right" vertical="center" wrapText="1"/>
    </xf>
    <xf numFmtId="4" fontId="51" fillId="3" borderId="57" xfId="0" applyNumberFormat="1" applyFont="1" applyFill="1" applyBorder="1" applyAlignment="1">
      <alignment horizontal="right" vertical="distributed" wrapText="1"/>
    </xf>
    <xf numFmtId="9" fontId="51" fillId="3" borderId="47" xfId="0" applyNumberFormat="1" applyFont="1" applyFill="1" applyBorder="1" applyAlignment="1">
      <alignment horizontal="right" vertical="center" wrapText="1"/>
    </xf>
    <xf numFmtId="4" fontId="51" fillId="3" borderId="1" xfId="0" applyNumberFormat="1" applyFill="1" applyBorder="1" applyAlignment="1">
      <alignment horizontal="right" vertical="distributed" wrapText="1"/>
    </xf>
    <xf numFmtId="4" fontId="51" fillId="3" borderId="55" xfId="0" applyNumberFormat="1" applyFill="1" applyBorder="1" applyAlignment="1">
      <alignment horizontal="right" vertical="distributed" wrapText="1"/>
    </xf>
    <xf numFmtId="49" fontId="51" fillId="3" borderId="47" xfId="0" applyBorder="1" applyAlignment="1">
      <alignment horizontal="center" vertical="center" wrapText="1"/>
    </xf>
    <xf numFmtId="49" fontId="51" fillId="3" borderId="48" xfId="0" applyAlignment="1">
      <alignment horizontal="center" vertical="center" wrapText="1"/>
    </xf>
    <xf numFmtId="4" fontId="51" fillId="3" borderId="54" xfId="0" applyNumberFormat="1" applyFont="1" applyBorder="1" applyAlignment="1">
      <alignment horizontal="right" vertical="center" wrapText="1"/>
    </xf>
    <xf numFmtId="4" fontId="51" fillId="3" borderId="47" xfId="0" applyNumberFormat="1" applyBorder="1" applyAlignment="1">
      <alignment horizontal="right" vertical="center" wrapText="1"/>
    </xf>
    <xf numFmtId="9" fontId="51" fillId="3" borderId="47" xfId="0" applyNumberFormat="1" applyFont="1" applyBorder="1" applyAlignment="1">
      <alignment horizontal="right" vertical="center" wrapText="1"/>
    </xf>
    <xf numFmtId="4" fontId="51" fillId="3" borderId="54" xfId="0" applyNumberFormat="1" applyBorder="1" applyAlignment="1">
      <alignment horizontal="right" vertical="center" wrapText="1"/>
    </xf>
    <xf numFmtId="4" fontId="51" fillId="3" borderId="48" xfId="0" applyNumberFormat="1" applyBorder="1" applyAlignment="1">
      <alignment horizontal="right" vertical="center" wrapText="1"/>
    </xf>
    <xf numFmtId="4" fontId="51" fillId="3" borderId="57" xfId="0" applyNumberFormat="1" applyBorder="1" applyAlignment="1">
      <alignment horizontal="right" vertical="center" wrapText="1"/>
    </xf>
    <xf numFmtId="4" fontId="51" fillId="3" borderId="1" xfId="0" applyNumberFormat="1" applyFill="1" applyBorder="1" applyAlignment="1">
      <alignment horizontal="right" vertical="center" wrapText="1"/>
    </xf>
    <xf numFmtId="4" fontId="51" fillId="3" borderId="54" xfId="0" applyNumberFormat="1" applyFill="1" applyBorder="1" applyAlignment="1">
      <alignment horizontal="right" vertical="center" wrapText="1"/>
    </xf>
    <xf numFmtId="4" fontId="51" fillId="3" borderId="55" xfId="0" applyNumberFormat="1" applyBorder="1" applyAlignment="1">
      <alignment horizontal="right" vertical="center" wrapText="1"/>
    </xf>
    <xf numFmtId="49" fontId="52" fillId="3" borderId="57" xfId="0" applyFont="1" applyFill="1" applyBorder="1" applyAlignment="1">
      <alignment horizontal="center" vertical="center" wrapText="1"/>
    </xf>
    <xf numFmtId="9" fontId="51" fillId="3" borderId="47" xfId="0" applyNumberFormat="1" applyFill="1" applyBorder="1" applyAlignment="1">
      <alignment horizontal="right" vertical="center" wrapText="1"/>
    </xf>
    <xf numFmtId="4" fontId="51" fillId="3" borderId="55" xfId="0" applyNumberFormat="1" applyFill="1" applyBorder="1" applyAlignment="1">
      <alignment horizontal="right" vertical="center" wrapText="1"/>
    </xf>
    <xf numFmtId="4" fontId="51" fillId="3" borderId="57" xfId="0" applyNumberFormat="1" applyFill="1" applyBorder="1" applyAlignment="1">
      <alignment horizontal="right" vertical="center" wrapText="1"/>
    </xf>
    <xf numFmtId="4" fontId="53" fillId="3" borderId="1" xfId="0" applyNumberFormat="1" applyFont="1" applyFill="1" applyBorder="1" applyAlignment="1">
      <alignment horizontal="right" vertical="center" wrapText="1"/>
    </xf>
    <xf numFmtId="9" fontId="51" fillId="3" borderId="47" xfId="0" applyNumberFormat="1" applyBorder="1" applyAlignment="1">
      <alignment horizontal="right" vertical="center" wrapText="1"/>
    </xf>
    <xf numFmtId="4" fontId="51" fillId="3" borderId="0" xfId="0" applyNumberFormat="1" applyFill="1" applyBorder="1" applyAlignment="1">
      <alignment horizontal="right" vertical="center" wrapText="1"/>
    </xf>
    <xf numFmtId="4" fontId="51" fillId="3" borderId="0" xfId="0" applyNumberFormat="1" applyBorder="1" applyAlignment="1">
      <alignment horizontal="right" vertical="center" wrapText="1"/>
    </xf>
    <xf numFmtId="49" fontId="51" fillId="3" borderId="47" xfId="0" applyFont="1" applyFill="1" applyBorder="1" applyAlignment="1">
      <alignment horizontal="center" vertical="center" wrapText="1"/>
    </xf>
    <xf numFmtId="49" fontId="51" fillId="3" borderId="48" xfId="0" applyFont="1" applyFill="1" applyAlignment="1">
      <alignment horizontal="center" vertical="center" wrapText="1"/>
    </xf>
    <xf numFmtId="4" fontId="51" fillId="3" borderId="48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" fontId="51" fillId="3" borderId="54" xfId="0" applyNumberFormat="1" applyFont="1" applyFill="1" applyBorder="1" applyAlignment="1">
      <alignment horizontal="right" vertical="center" wrapText="1"/>
    </xf>
    <xf numFmtId="4" fontId="51" fillId="3" borderId="47" xfId="0" applyNumberFormat="1" applyFont="1" applyFill="1" applyBorder="1" applyAlignment="1">
      <alignment horizontal="right" vertical="center" wrapText="1"/>
    </xf>
    <xf numFmtId="4" fontId="51" fillId="3" borderId="58" xfId="0" applyNumberFormat="1" applyFill="1" applyBorder="1" applyAlignment="1">
      <alignment horizontal="right" vertical="center" wrapText="1"/>
    </xf>
    <xf numFmtId="4" fontId="51" fillId="3" borderId="54" xfId="0" applyNumberFormat="1" applyFill="1" applyBorder="1" applyAlignment="1">
      <alignment horizontal="right" vertical="center" wrapText="1"/>
    </xf>
    <xf numFmtId="4" fontId="51" fillId="3" borderId="59" xfId="0" applyNumberFormat="1" applyFill="1" applyBorder="1" applyAlignment="1">
      <alignment horizontal="right" vertical="center" wrapText="1"/>
    </xf>
    <xf numFmtId="9" fontId="51" fillId="3" borderId="49" xfId="0" applyNumberFormat="1" applyFill="1" applyBorder="1" applyAlignment="1">
      <alignment horizontal="right" vertical="center" wrapText="1"/>
    </xf>
    <xf numFmtId="9" fontId="51" fillId="3" borderId="50" xfId="0" applyNumberFormat="1" applyFill="1" applyBorder="1" applyAlignment="1">
      <alignment horizontal="right" vertical="center" wrapText="1"/>
    </xf>
    <xf numFmtId="0" fontId="51" fillId="3" borderId="48" xfId="0" applyNumberFormat="1" applyAlignment="1">
      <alignment horizontal="center" vertical="center" wrapText="1"/>
    </xf>
    <xf numFmtId="4" fontId="55" fillId="4" borderId="1" xfId="0" applyNumberFormat="1" applyFont="1" applyFill="1" applyBorder="1" applyAlignment="1">
      <alignment horizontal="right" vertical="center" wrapText="1"/>
    </xf>
    <xf numFmtId="9" fontId="55" fillId="4" borderId="47" xfId="0" applyNumberFormat="1" applyFont="1" applyFill="1" applyBorder="1" applyAlignment="1">
      <alignment horizontal="right" vertical="center" wrapText="1"/>
    </xf>
    <xf numFmtId="0" fontId="56" fillId="5" borderId="0" xfId="0" applyNumberFormat="1" applyFont="1" applyFill="1" applyBorder="1" applyAlignment="1" applyProtection="1">
      <alignment horizontal="left"/>
      <protection locked="0"/>
    </xf>
    <xf numFmtId="49" fontId="53" fillId="4" borderId="47" xfId="0" applyFont="1" applyFill="1" applyBorder="1" applyAlignment="1">
      <alignment horizontal="center" vertical="center" wrapText="1"/>
    </xf>
    <xf numFmtId="49" fontId="53" fillId="4" borderId="48" xfId="0" applyFont="1" applyFill="1" applyAlignment="1">
      <alignment horizontal="center" vertical="center" wrapText="1"/>
    </xf>
    <xf numFmtId="4" fontId="53" fillId="4" borderId="54" xfId="0" applyNumberFormat="1" applyFont="1" applyFill="1" applyBorder="1" applyAlignment="1">
      <alignment horizontal="right" wrapText="1"/>
    </xf>
    <xf numFmtId="4" fontId="53" fillId="4" borderId="1" xfId="0" applyNumberFormat="1" applyFont="1" applyFill="1" applyBorder="1" applyAlignment="1">
      <alignment horizontal="right" wrapText="1"/>
    </xf>
    <xf numFmtId="9" fontId="53" fillId="4" borderId="54" xfId="0" applyNumberFormat="1" applyFont="1" applyFill="1" applyBorder="1" applyAlignment="1">
      <alignment vertical="distributed" wrapText="1"/>
    </xf>
    <xf numFmtId="4" fontId="53" fillId="4" borderId="48" xfId="0" applyNumberFormat="1" applyFont="1" applyFill="1" applyBorder="1" applyAlignment="1">
      <alignment horizontal="right" vertical="center" wrapText="1"/>
    </xf>
    <xf numFmtId="0" fontId="7" fillId="5" borderId="0" xfId="0" applyNumberFormat="1" applyFont="1" applyFill="1" applyBorder="1" applyAlignment="1" applyProtection="1">
      <alignment horizontal="left"/>
      <protection locked="0"/>
    </xf>
    <xf numFmtId="4" fontId="53" fillId="4" borderId="1" xfId="0" applyNumberFormat="1" applyFont="1" applyFill="1" applyBorder="1" applyAlignment="1">
      <alignment horizontal="right" vertical="distributed" wrapText="1"/>
    </xf>
    <xf numFmtId="4" fontId="53" fillId="4" borderId="54" xfId="0" applyNumberFormat="1" applyFont="1" applyFill="1" applyBorder="1" applyAlignment="1">
      <alignment horizontal="right" vertical="distributed" wrapText="1"/>
    </xf>
    <xf numFmtId="9" fontId="53" fillId="4" borderId="47" xfId="0" applyNumberFormat="1" applyFont="1" applyFill="1" applyBorder="1" applyAlignment="1">
      <alignment vertical="distributed" wrapText="1"/>
    </xf>
    <xf numFmtId="4" fontId="53" fillId="4" borderId="57" xfId="0" applyNumberFormat="1" applyFont="1" applyFill="1" applyBorder="1" applyAlignment="1">
      <alignment horizontal="right" vertical="distributed" wrapText="1"/>
    </xf>
    <xf numFmtId="9" fontId="53" fillId="4" borderId="47" xfId="0" applyNumberFormat="1" applyFont="1" applyFill="1" applyBorder="1" applyAlignment="1">
      <alignment horizontal="right" vertical="center" wrapText="1"/>
    </xf>
    <xf numFmtId="9" fontId="51" fillId="4" borderId="47" xfId="0" applyNumberFormat="1" applyFont="1" applyFill="1" applyBorder="1" applyAlignment="1">
      <alignment horizontal="right" vertical="center" wrapText="1"/>
    </xf>
    <xf numFmtId="4" fontId="53" fillId="4" borderId="1" xfId="0" applyNumberFormat="1" applyFont="1" applyFill="1" applyBorder="1" applyAlignment="1">
      <alignment horizontal="right" vertical="center" wrapText="1"/>
    </xf>
    <xf numFmtId="4" fontId="53" fillId="4" borderId="57" xfId="0" applyNumberFormat="1" applyFont="1" applyFill="1" applyBorder="1" applyAlignment="1">
      <alignment horizontal="right" vertical="center" wrapText="1"/>
    </xf>
    <xf numFmtId="4" fontId="53" fillId="4" borderId="54" xfId="0" applyNumberFormat="1" applyFont="1" applyFill="1" applyBorder="1" applyAlignment="1">
      <alignment horizontal="right" vertical="center" wrapText="1"/>
    </xf>
    <xf numFmtId="9" fontId="51" fillId="4" borderId="47" xfId="0" applyNumberFormat="1" applyFill="1" applyBorder="1" applyAlignment="1">
      <alignment horizontal="right" vertical="center" wrapText="1"/>
    </xf>
    <xf numFmtId="4" fontId="51" fillId="3" borderId="13" xfId="0" applyNumberFormat="1" applyFill="1" applyBorder="1" applyAlignment="1">
      <alignment horizontal="right" vertical="center" wrapText="1"/>
    </xf>
    <xf numFmtId="4" fontId="51" fillId="3" borderId="51" xfId="0" applyNumberFormat="1" applyFill="1" applyBorder="1" applyAlignment="1">
      <alignment horizontal="right" vertical="center" wrapText="1"/>
    </xf>
    <xf numFmtId="49" fontId="53" fillId="4" borderId="60" xfId="0" applyFont="1" applyFill="1" applyBorder="1" applyAlignment="1">
      <alignment horizontal="center" vertical="center" wrapText="1"/>
    </xf>
    <xf numFmtId="49" fontId="53" fillId="4" borderId="61" xfId="0" applyFont="1" applyFill="1" applyBorder="1" applyAlignment="1">
      <alignment horizontal="center" vertical="center" wrapText="1"/>
    </xf>
    <xf numFmtId="4" fontId="53" fillId="4" borderId="62" xfId="0" applyNumberFormat="1" applyFont="1" applyFill="1" applyBorder="1" applyAlignment="1">
      <alignment horizontal="right" vertical="center" wrapText="1"/>
    </xf>
    <xf numFmtId="9" fontId="51" fillId="4" borderId="60" xfId="0" applyNumberFormat="1" applyFill="1" applyBorder="1" applyAlignment="1">
      <alignment horizontal="right" vertical="center" wrapText="1"/>
    </xf>
    <xf numFmtId="4" fontId="53" fillId="4" borderId="61" xfId="0" applyNumberFormat="1" applyFont="1" applyFill="1" applyBorder="1" applyAlignment="1">
      <alignment horizontal="right" vertical="center" wrapText="1"/>
    </xf>
    <xf numFmtId="0" fontId="7" fillId="5" borderId="44" xfId="0" applyNumberFormat="1" applyFont="1" applyFill="1" applyBorder="1" applyAlignment="1" applyProtection="1">
      <alignment horizontal="left"/>
      <protection locked="0"/>
    </xf>
    <xf numFmtId="9" fontId="51" fillId="4" borderId="1" xfId="0" applyNumberFormat="1" applyFill="1" applyBorder="1" applyAlignment="1">
      <alignment horizontal="right" vertical="center" wrapText="1"/>
    </xf>
    <xf numFmtId="4" fontId="53" fillId="4" borderId="63" xfId="0" applyNumberFormat="1" applyFont="1" applyFill="1" applyBorder="1" applyAlignment="1">
      <alignment horizontal="right" vertical="center" wrapText="1"/>
    </xf>
    <xf numFmtId="0" fontId="8" fillId="0" borderId="0" xfId="0" applyNumberFormat="1" applyFill="1" applyBorder="1" applyAlignment="1" applyProtection="1">
      <alignment horizontal="left"/>
      <protection locked="0"/>
    </xf>
    <xf numFmtId="0" fontId="31" fillId="2" borderId="1" xfId="0" applyNumberFormat="1" applyFont="1" applyFill="1" applyBorder="1" applyAlignment="1" applyProtection="1">
      <alignment horizontal="center" vertical="distributed"/>
      <protection locked="0"/>
    </xf>
    <xf numFmtId="0" fontId="31" fillId="3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 applyProtection="1">
      <alignment horizontal="center"/>
      <protection locked="0"/>
    </xf>
    <xf numFmtId="0" fontId="31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ill="1" applyBorder="1" applyAlignment="1" applyProtection="1">
      <alignment horizontal="left"/>
      <protection locked="0"/>
    </xf>
    <xf numFmtId="0" fontId="31" fillId="2" borderId="36" xfId="0" applyNumberFormat="1" applyFont="1" applyFill="1" applyBorder="1" applyAlignment="1" applyProtection="1">
      <alignment horizontal="center" vertical="distributed"/>
      <protection locked="0"/>
    </xf>
    <xf numFmtId="9" fontId="31" fillId="2" borderId="36" xfId="0" applyNumberFormat="1" applyFont="1" applyFill="1" applyBorder="1" applyAlignment="1" applyProtection="1">
      <alignment horizontal="center" vertical="distributed"/>
      <protection locked="0"/>
    </xf>
    <xf numFmtId="0" fontId="31" fillId="2" borderId="1" xfId="0" applyNumberFormat="1" applyFont="1" applyFill="1" applyBorder="1" applyAlignment="1" applyProtection="1">
      <alignment horizontal="center" vertical="distributed"/>
      <protection locked="0"/>
    </xf>
    <xf numFmtId="0" fontId="31" fillId="3" borderId="1" xfId="0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 applyProtection="1">
      <alignment horizontal="center" vertical="distributed"/>
      <protection locked="0"/>
    </xf>
    <xf numFmtId="4" fontId="31" fillId="3" borderId="50" xfId="0" applyNumberFormat="1" applyFont="1" applyFill="1" applyBorder="1" applyAlignment="1">
      <alignment vertical="center" wrapText="1"/>
    </xf>
    <xf numFmtId="9" fontId="31" fillId="2" borderId="13" xfId="0" applyNumberFormat="1" applyFont="1" applyFill="1" applyBorder="1" applyAlignment="1" applyProtection="1">
      <alignment horizontal="right" vertical="distributed"/>
      <protection locked="0"/>
    </xf>
    <xf numFmtId="0" fontId="33" fillId="3" borderId="1" xfId="0" applyFont="1" applyFill="1" applyBorder="1" applyAlignment="1">
      <alignment vertical="distributed"/>
    </xf>
    <xf numFmtId="4" fontId="33" fillId="3" borderId="1" xfId="0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 applyProtection="1">
      <alignment horizontal="right" vertical="distributed"/>
      <protection locked="0"/>
    </xf>
    <xf numFmtId="0" fontId="33" fillId="2" borderId="0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>
      <alignment horizontal="right" vertical="center" wrapText="1"/>
    </xf>
    <xf numFmtId="0" fontId="33" fillId="2" borderId="37" xfId="0" applyNumberFormat="1" applyFont="1" applyFill="1" applyBorder="1" applyAlignment="1" applyProtection="1">
      <alignment horizontal="left"/>
      <protection locked="0"/>
    </xf>
    <xf numFmtId="4" fontId="31" fillId="2" borderId="13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9" fontId="31" fillId="2" borderId="0" xfId="0" applyNumberFormat="1" applyFont="1" applyFill="1" applyBorder="1" applyAlignment="1" applyProtection="1">
      <alignment horizontal="right" vertical="distributed"/>
      <protection locked="0"/>
    </xf>
    <xf numFmtId="4" fontId="31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57" fillId="2" borderId="0" xfId="0" applyNumberFormat="1" applyFont="1" applyFill="1" applyBorder="1" applyAlignment="1" applyProtection="1">
      <alignment horizontal="left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31" fillId="2" borderId="0" xfId="0" applyNumberFormat="1" applyFont="1" applyFill="1" applyBorder="1" applyAlignment="1" applyProtection="1">
      <alignment horizontal="left"/>
      <protection locked="0"/>
    </xf>
    <xf numFmtId="0" fontId="58" fillId="2" borderId="0" xfId="0" applyNumberFormat="1" applyFont="1" applyFill="1" applyBorder="1" applyAlignment="1" applyProtection="1">
      <alignment horizontal="left"/>
      <protection locked="0"/>
    </xf>
    <xf numFmtId="0" fontId="31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vertical="distributed"/>
    </xf>
    <xf numFmtId="0" fontId="34" fillId="3" borderId="1" xfId="0" applyFont="1" applyFill="1" applyBorder="1" applyAlignment="1">
      <alignment vertical="distributed"/>
    </xf>
    <xf numFmtId="4" fontId="34" fillId="3" borderId="1" xfId="0" applyNumberFormat="1" applyFont="1" applyFill="1" applyBorder="1" applyAlignment="1">
      <alignment horizontal="right" vertical="center" wrapText="1"/>
    </xf>
    <xf numFmtId="9" fontId="31" fillId="2" borderId="1" xfId="0" applyNumberFormat="1" applyFont="1" applyFill="1" applyBorder="1" applyAlignment="1" applyProtection="1">
      <alignment horizontal="right" vertical="distributed"/>
      <protection locked="0"/>
    </xf>
    <xf numFmtId="0" fontId="34" fillId="2" borderId="0" xfId="0" applyNumberFormat="1" applyFont="1" applyFill="1" applyBorder="1" applyAlignment="1" applyProtection="1">
      <alignment horizontal="left"/>
      <protection locked="0"/>
    </xf>
    <xf numFmtId="0" fontId="34" fillId="3" borderId="1" xfId="0" applyFont="1" applyFill="1" applyBorder="1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54" fillId="3" borderId="0" xfId="0" applyFill="1" applyBorder="1" applyAlignment="1">
      <alignment horizontal="right" vertical="center" wrapText="1"/>
    </xf>
    <xf numFmtId="49" fontId="50" fillId="3" borderId="55" xfId="0" applyFill="1" applyBorder="1" applyAlignment="1">
      <alignment horizontal="left" vertical="center" wrapText="1"/>
    </xf>
    <xf numFmtId="4" fontId="34" fillId="3" borderId="1" xfId="0" applyNumberFormat="1" applyFont="1" applyFill="1" applyBorder="1" applyAlignment="1">
      <alignment vertical="distributed"/>
    </xf>
    <xf numFmtId="4" fontId="33" fillId="3" borderId="1" xfId="0" applyNumberFormat="1" applyFont="1" applyFill="1" applyBorder="1" applyAlignment="1">
      <alignment horizontal="right" vertical="distributed" wrapText="1"/>
    </xf>
    <xf numFmtId="4" fontId="33" fillId="3" borderId="1" xfId="0" applyNumberFormat="1" applyFont="1" applyFill="1" applyBorder="1" applyAlignment="1">
      <alignment vertical="distributed"/>
    </xf>
    <xf numFmtId="4" fontId="31" fillId="3" borderId="1" xfId="0" applyNumberFormat="1" applyFont="1" applyFill="1" applyBorder="1" applyAlignment="1">
      <alignment horizontal="right" vertical="distributed" wrapText="1"/>
    </xf>
    <xf numFmtId="4" fontId="34" fillId="3" borderId="1" xfId="0" applyNumberFormat="1" applyFont="1" applyFill="1" applyBorder="1" applyAlignment="1">
      <alignment horizontal="right" vertical="distributed" wrapText="1"/>
    </xf>
    <xf numFmtId="0" fontId="31" fillId="3" borderId="52" xfId="0" applyFont="1" applyFill="1" applyBorder="1" applyAlignment="1">
      <alignment horizontal="center" vertical="distributed"/>
    </xf>
    <xf numFmtId="0" fontId="31" fillId="3" borderId="49" xfId="0" applyFont="1" applyFill="1" applyBorder="1" applyAlignment="1">
      <alignment horizontal="center" vertical="distributed"/>
    </xf>
    <xf numFmtId="0" fontId="31" fillId="3" borderId="57" xfId="0" applyFont="1" applyFill="1" applyBorder="1" applyAlignment="1">
      <alignment horizontal="center" vertical="distributed" wrapText="1"/>
    </xf>
    <xf numFmtId="0" fontId="31" fillId="2" borderId="1" xfId="0" applyFont="1" applyFill="1" applyBorder="1" applyAlignment="1">
      <alignment horizontal="center" vertical="distributed"/>
    </xf>
    <xf numFmtId="0" fontId="34" fillId="3" borderId="1" xfId="0" applyFont="1" applyFill="1" applyBorder="1" applyAlignment="1">
      <alignment horizontal="center" vertical="distributed"/>
    </xf>
    <xf numFmtId="4" fontId="53" fillId="4" borderId="47" xfId="0" applyNumberFormat="1" applyFont="1" applyFill="1" applyBorder="1" applyAlignment="1">
      <alignment horizontal="right" vertical="center" wrapText="1"/>
    </xf>
    <xf numFmtId="4" fontId="53" fillId="4" borderId="56" xfId="0" applyNumberFormat="1" applyFont="1" applyFill="1" applyBorder="1" applyAlignment="1">
      <alignment horizontal="right" vertical="center" wrapText="1"/>
    </xf>
    <xf numFmtId="4" fontId="51" fillId="3" borderId="47" xfId="0" applyNumberFormat="1" applyFont="1" applyFill="1" applyBorder="1" applyAlignment="1">
      <alignment horizontal="right" vertical="center" wrapText="1"/>
    </xf>
    <xf numFmtId="4" fontId="51" fillId="3" borderId="56" xfId="0" applyNumberFormat="1" applyFont="1" applyFill="1" applyBorder="1" applyAlignment="1">
      <alignment horizontal="right" vertical="center" wrapText="1"/>
    </xf>
    <xf numFmtId="4" fontId="51" fillId="3" borderId="56" xfId="0" applyNumberFormat="1" applyFill="1" applyBorder="1" applyAlignment="1">
      <alignment horizontal="right" vertical="center" wrapText="1"/>
    </xf>
    <xf numFmtId="2" fontId="51" fillId="3" borderId="48" xfId="0" applyNumberFormat="1" applyFill="1" applyBorder="1" applyAlignment="1">
      <alignment horizontal="right" vertical="center" wrapText="1"/>
    </xf>
    <xf numFmtId="2" fontId="51" fillId="3" borderId="47" xfId="0" applyNumberFormat="1" applyFill="1" applyBorder="1" applyAlignment="1">
      <alignment horizontal="right" vertical="center" wrapText="1"/>
    </xf>
    <xf numFmtId="2" fontId="51" fillId="3" borderId="56" xfId="0" applyNumberFormat="1" applyFill="1" applyBorder="1" applyAlignment="1">
      <alignment horizontal="right" vertical="center" wrapText="1"/>
    </xf>
    <xf numFmtId="2" fontId="53" fillId="4" borderId="48" xfId="0" applyNumberFormat="1" applyFont="1" applyFill="1" applyBorder="1" applyAlignment="1">
      <alignment horizontal="right" vertical="center" wrapText="1"/>
    </xf>
    <xf numFmtId="2" fontId="53" fillId="4" borderId="47" xfId="0" applyNumberFormat="1" applyFont="1" applyFill="1" applyBorder="1" applyAlignment="1">
      <alignment horizontal="right" vertical="center" wrapText="1"/>
    </xf>
    <xf numFmtId="2" fontId="53" fillId="4" borderId="56" xfId="0" applyNumberFormat="1" applyFont="1" applyFill="1" applyBorder="1" applyAlignment="1">
      <alignment horizontal="right" vertical="center" wrapText="1"/>
    </xf>
    <xf numFmtId="4" fontId="51" fillId="3" borderId="56" xfId="0" applyNumberFormat="1" applyBorder="1" applyAlignment="1">
      <alignment horizontal="right" vertical="center" wrapText="1"/>
    </xf>
    <xf numFmtId="2" fontId="51" fillId="3" borderId="48" xfId="0" applyNumberFormat="1" applyBorder="1" applyAlignment="1">
      <alignment horizontal="right" vertical="center" wrapText="1"/>
    </xf>
    <xf numFmtId="2" fontId="51" fillId="3" borderId="47" xfId="0" applyNumberFormat="1" applyBorder="1" applyAlignment="1">
      <alignment horizontal="right" vertical="center" wrapText="1"/>
    </xf>
    <xf numFmtId="2" fontId="51" fillId="3" borderId="56" xfId="0" applyNumberFormat="1" applyBorder="1" applyAlignment="1">
      <alignment horizontal="right" vertical="center" wrapText="1"/>
    </xf>
    <xf numFmtId="4" fontId="51" fillId="3" borderId="56" xfId="0" applyNumberFormat="1" applyFont="1" applyFill="1" applyBorder="1" applyAlignment="1">
      <alignment horizontal="right" vertical="center" wrapText="1"/>
    </xf>
    <xf numFmtId="4" fontId="53" fillId="4" borderId="60" xfId="0" applyNumberFormat="1" applyFont="1" applyFill="1" applyBorder="1" applyAlignment="1">
      <alignment horizontal="right" vertical="center" wrapText="1"/>
    </xf>
    <xf numFmtId="4" fontId="53" fillId="4" borderId="64" xfId="0" applyNumberFormat="1" applyFont="1" applyFill="1" applyBorder="1" applyAlignment="1">
      <alignment horizontal="right" vertical="center" wrapText="1"/>
    </xf>
    <xf numFmtId="4" fontId="51" fillId="3" borderId="65" xfId="0" applyNumberForma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15" fillId="0" borderId="66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67" xfId="0" applyFont="1" applyBorder="1" applyAlignment="1">
      <alignment/>
    </xf>
    <xf numFmtId="1" fontId="15" fillId="0" borderId="67" xfId="0" applyNumberFormat="1" applyFont="1" applyBorder="1" applyAlignment="1">
      <alignment/>
    </xf>
    <xf numFmtId="4" fontId="15" fillId="0" borderId="67" xfId="0" applyNumberFormat="1" applyFont="1" applyBorder="1" applyAlignment="1">
      <alignment/>
    </xf>
    <xf numFmtId="4" fontId="15" fillId="0" borderId="68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1" fontId="15" fillId="0" borderId="25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/>
    </xf>
    <xf numFmtId="4" fontId="15" fillId="0" borderId="26" xfId="0" applyNumberFormat="1" applyFont="1" applyBorder="1" applyAlignment="1">
      <alignment/>
    </xf>
    <xf numFmtId="0" fontId="15" fillId="0" borderId="69" xfId="0" applyFont="1" applyBorder="1" applyAlignment="1">
      <alignment/>
    </xf>
    <xf numFmtId="4" fontId="15" fillId="0" borderId="3" xfId="0" applyNumberFormat="1" applyFont="1" applyBorder="1" applyAlignment="1">
      <alignment horizontal="right"/>
    </xf>
    <xf numFmtId="0" fontId="15" fillId="0" borderId="35" xfId="0" applyFont="1" applyBorder="1" applyAlignment="1">
      <alignment/>
    </xf>
    <xf numFmtId="0" fontId="15" fillId="0" borderId="13" xfId="0" applyFont="1" applyBorder="1" applyAlignment="1">
      <alignment/>
    </xf>
    <xf numFmtId="4" fontId="15" fillId="0" borderId="70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4" fontId="15" fillId="0" borderId="71" xfId="0" applyNumberFormat="1" applyFont="1" applyBorder="1" applyAlignment="1">
      <alignment/>
    </xf>
    <xf numFmtId="0" fontId="14" fillId="0" borderId="72" xfId="0" applyFont="1" applyBorder="1" applyAlignment="1">
      <alignment horizontal="center"/>
    </xf>
    <xf numFmtId="0" fontId="33" fillId="0" borderId="20" xfId="0" applyFont="1" applyBorder="1" applyAlignment="1">
      <alignment/>
    </xf>
    <xf numFmtId="4" fontId="33" fillId="0" borderId="0" xfId="0" applyNumberFormat="1" applyFont="1" applyAlignment="1">
      <alignment horizontal="right"/>
    </xf>
    <xf numFmtId="1" fontId="15" fillId="0" borderId="20" xfId="0" applyNumberFormat="1" applyFont="1" applyBorder="1" applyAlignment="1">
      <alignment/>
    </xf>
    <xf numFmtId="0" fontId="0" fillId="0" borderId="9" xfId="0" applyNumberFormat="1" applyFont="1" applyFill="1" applyBorder="1" applyAlignment="1" applyProtection="1">
      <alignment horizontal="left" wrapText="1"/>
      <protection locked="0"/>
    </xf>
    <xf numFmtId="0" fontId="0" fillId="0" borderId="35" xfId="0" applyNumberFormat="1" applyFont="1" applyFill="1" applyBorder="1" applyAlignment="1" applyProtection="1">
      <alignment horizontal="center" vertical="distributed"/>
      <protection locked="0"/>
    </xf>
    <xf numFmtId="0" fontId="0" fillId="0" borderId="9" xfId="0" applyNumberFormat="1" applyFont="1" applyFill="1" applyBorder="1" applyAlignment="1" applyProtection="1">
      <alignment horizontal="center" vertical="distributed"/>
      <protection locked="0"/>
    </xf>
    <xf numFmtId="4" fontId="0" fillId="0" borderId="9" xfId="0" applyNumberFormat="1" applyFont="1" applyFill="1" applyBorder="1" applyAlignment="1" applyProtection="1">
      <alignment horizontal="right" vertical="distributed"/>
      <protection locked="0"/>
    </xf>
    <xf numFmtId="0" fontId="0" fillId="0" borderId="9" xfId="0" applyNumberFormat="1" applyFont="1" applyFill="1" applyBorder="1" applyAlignment="1" applyProtection="1">
      <alignment horizontal="right" vertical="distributed"/>
      <protection locked="0"/>
    </xf>
    <xf numFmtId="0" fontId="18" fillId="0" borderId="9" xfId="0" applyNumberFormat="1" applyFont="1" applyFill="1" applyBorder="1" applyAlignment="1" applyProtection="1">
      <alignment/>
      <protection locked="0"/>
    </xf>
    <xf numFmtId="4" fontId="18" fillId="0" borderId="9" xfId="0" applyNumberFormat="1" applyFont="1" applyFill="1" applyBorder="1" applyAlignment="1" applyProtection="1">
      <alignment horizontal="right"/>
      <protection locked="0"/>
    </xf>
    <xf numFmtId="4" fontId="18" fillId="0" borderId="35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Fill="1" applyBorder="1" applyAlignment="1" applyProtection="1">
      <alignment horizontal="right"/>
      <protection locked="0"/>
    </xf>
    <xf numFmtId="4" fontId="18" fillId="0" borderId="10" xfId="0" applyNumberFormat="1" applyFont="1" applyFill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horizontal="right"/>
      <protection locked="0"/>
    </xf>
    <xf numFmtId="0" fontId="0" fillId="0" borderId="43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4" fontId="1" fillId="0" borderId="13" xfId="0" applyNumberFormat="1" applyFill="1" applyBorder="1" applyAlignment="1" applyProtection="1">
      <alignment horizontal="right"/>
      <protection locked="0"/>
    </xf>
    <xf numFmtId="4" fontId="1" fillId="0" borderId="1" xfId="0" applyNumberFormat="1" applyFill="1" applyBorder="1" applyAlignment="1" applyProtection="1">
      <alignment horizontal="right"/>
      <protection locked="0"/>
    </xf>
    <xf numFmtId="4" fontId="1" fillId="0" borderId="42" xfId="0" applyNumberFormat="1" applyFill="1" applyBorder="1" applyAlignment="1" applyProtection="1">
      <alignment horizontal="right"/>
      <protection locked="0"/>
    </xf>
    <xf numFmtId="4" fontId="1" fillId="0" borderId="37" xfId="0" applyNumberForma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45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 vertical="distributed"/>
      <protection locked="0"/>
    </xf>
    <xf numFmtId="0" fontId="0" fillId="0" borderId="45" xfId="0" applyNumberFormat="1" applyFont="1" applyFill="1" applyBorder="1" applyAlignment="1" applyProtection="1">
      <alignment horizontal="left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left" vertical="distributed"/>
      <protection locked="0"/>
    </xf>
    <xf numFmtId="4" fontId="5" fillId="0" borderId="13" xfId="0" applyNumberFormat="1" applyFont="1" applyFill="1" applyBorder="1" applyAlignment="1" applyProtection="1">
      <alignment horizontal="right" vertical="distributed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 vertical="distributed"/>
      <protection locked="0"/>
    </xf>
    <xf numFmtId="4" fontId="5" fillId="0" borderId="1" xfId="0" applyNumberFormat="1" applyFont="1" applyFill="1" applyBorder="1" applyAlignment="1" applyProtection="1">
      <alignment horizontal="right" vertical="distributed"/>
      <protection locked="0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3" xfId="0" applyNumberFormat="1" applyFont="1" applyFill="1" applyBorder="1" applyAlignment="1" applyProtection="1">
      <alignment horizontal="center" vertical="distributed"/>
      <protection locked="0"/>
    </xf>
    <xf numFmtId="0" fontId="5" fillId="0" borderId="1" xfId="0" applyNumberFormat="1" applyFont="1" applyFill="1" applyBorder="1" applyAlignment="1" applyProtection="1">
      <alignment horizontal="center" vertical="distributed"/>
      <protection locked="0"/>
    </xf>
    <xf numFmtId="0" fontId="31" fillId="0" borderId="1" xfId="0" applyNumberFormat="1" applyFont="1" applyFill="1" applyBorder="1" applyAlignment="1" applyProtection="1">
      <alignment horizontal="center"/>
      <protection locked="0"/>
    </xf>
    <xf numFmtId="49" fontId="31" fillId="0" borderId="13" xfId="0" applyNumberFormat="1" applyFont="1" applyFill="1" applyBorder="1" applyAlignment="1" applyProtection="1">
      <alignment horizontal="left" wrapText="1"/>
      <protection locked="0"/>
    </xf>
    <xf numFmtId="49" fontId="31" fillId="0" borderId="1" xfId="0" applyNumberFormat="1" applyFont="1" applyFill="1" applyBorder="1" applyAlignment="1" applyProtection="1">
      <alignment horizontal="left" wrapText="1"/>
      <protection locked="0"/>
    </xf>
    <xf numFmtId="49" fontId="31" fillId="0" borderId="1" xfId="0" applyNumberFormat="1" applyFont="1" applyFill="1" applyBorder="1" applyAlignment="1" applyProtection="1">
      <alignment horizontal="left" vertical="distributed" wrapText="1"/>
      <protection locked="0"/>
    </xf>
    <xf numFmtId="0" fontId="7" fillId="0" borderId="41" xfId="0" applyNumberFormat="1" applyFont="1" applyFill="1" applyBorder="1" applyAlignment="1" applyProtection="1">
      <alignment horizontal="center"/>
      <protection locked="0"/>
    </xf>
    <xf numFmtId="0" fontId="5" fillId="0" borderId="36" xfId="0" applyNumberFormat="1" applyFont="1" applyFill="1" applyBorder="1" applyAlignment="1" applyProtection="1">
      <alignment horizontal="center" vertical="distributed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1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4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46" xfId="0" applyNumberFormat="1" applyFont="1" applyFill="1" applyBorder="1" applyAlignment="1" applyProtection="1">
      <alignment horizontal="center"/>
      <protection locked="0"/>
    </xf>
    <xf numFmtId="0" fontId="7" fillId="0" borderId="36" xfId="0" applyNumberFormat="1" applyFont="1" applyFill="1" applyBorder="1" applyAlignment="1" applyProtection="1">
      <alignment horizontal="center" vertical="distributed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9" fontId="1" fillId="0" borderId="1" xfId="18" applyFont="1" applyFill="1" applyBorder="1" applyAlignment="1" applyProtection="1">
      <alignment horizontal="right"/>
      <protection locked="0"/>
    </xf>
    <xf numFmtId="49" fontId="1" fillId="0" borderId="42" xfId="0" applyNumberFormat="1" applyFont="1" applyFill="1" applyBorder="1" applyAlignment="1" applyProtection="1">
      <alignment horizontal="center"/>
      <protection locked="0"/>
    </xf>
    <xf numFmtId="49" fontId="1" fillId="0" borderId="42" xfId="0" applyNumberFormat="1" applyFont="1" applyFill="1" applyBorder="1" applyAlignment="1" applyProtection="1">
      <alignment horizontal="left"/>
      <protection locked="0"/>
    </xf>
    <xf numFmtId="4" fontId="1" fillId="0" borderId="42" xfId="0" applyNumberFormat="1" applyFont="1" applyFill="1" applyBorder="1" applyAlignment="1" applyProtection="1">
      <alignment horizontal="right"/>
      <protection locked="0"/>
    </xf>
    <xf numFmtId="4" fontId="7" fillId="0" borderId="36" xfId="0" applyNumberFormat="1" applyFont="1" applyFill="1" applyBorder="1" applyAlignment="1" applyProtection="1">
      <alignment horizontal="right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0" fontId="1" fillId="0" borderId="0" xfId="0" applyNumberFormat="1" applyFont="1" applyFill="1" applyBorder="1" applyAlignment="1" applyProtection="1">
      <alignment horizontal="right"/>
      <protection locked="0"/>
    </xf>
    <xf numFmtId="9" fontId="1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distributed"/>
      <protection locked="0"/>
    </xf>
    <xf numFmtId="0" fontId="1" fillId="0" borderId="1" xfId="0" applyNumberFormat="1" applyFont="1" applyFill="1" applyBorder="1" applyAlignment="1" applyProtection="1">
      <alignment horizontal="center" vertical="distributed"/>
      <protection locked="0"/>
    </xf>
    <xf numFmtId="49" fontId="1" fillId="0" borderId="1" xfId="0" applyNumberFormat="1" applyFont="1" applyFill="1" applyBorder="1" applyAlignment="1" applyProtection="1">
      <alignment horizontal="center" vertical="distributed"/>
      <protection locked="0"/>
    </xf>
    <xf numFmtId="49" fontId="1" fillId="0" borderId="1" xfId="0" applyNumberFormat="1" applyFont="1" applyFill="1" applyBorder="1" applyAlignment="1" applyProtection="1">
      <alignment horizontal="left" vertical="distributed" wrapText="1"/>
      <protection locked="0"/>
    </xf>
    <xf numFmtId="4" fontId="1" fillId="0" borderId="1" xfId="0" applyNumberFormat="1" applyFont="1" applyFill="1" applyBorder="1" applyAlignment="1" applyProtection="1">
      <alignment horizontal="right" vertical="distributed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42" xfId="0" applyNumberFormat="1" applyFont="1" applyFill="1" applyBorder="1" applyAlignment="1" applyProtection="1">
      <alignment horizontal="center"/>
      <protection locked="0"/>
    </xf>
    <xf numFmtId="49" fontId="7" fillId="0" borderId="42" xfId="0" applyNumberFormat="1" applyFont="1" applyFill="1" applyBorder="1" applyAlignment="1" applyProtection="1">
      <alignment horizontal="left"/>
      <protection locked="0"/>
    </xf>
    <xf numFmtId="9" fontId="7" fillId="0" borderId="1" xfId="18" applyFont="1" applyFill="1" applyBorder="1" applyAlignment="1" applyProtection="1">
      <alignment horizontal="right"/>
      <protection locked="0"/>
    </xf>
    <xf numFmtId="0" fontId="5" fillId="0" borderId="45" xfId="0" applyNumberFormat="1" applyFont="1" applyFill="1" applyBorder="1" applyAlignment="1" applyProtection="1">
      <alignment horizontal="center"/>
      <protection locked="0"/>
    </xf>
    <xf numFmtId="0" fontId="1" fillId="0" borderId="36" xfId="0" applyNumberFormat="1" applyFont="1" applyFill="1" applyBorder="1" applyAlignment="1" applyProtection="1">
      <alignment/>
      <protection locked="0"/>
    </xf>
    <xf numFmtId="9" fontId="1" fillId="0" borderId="1" xfId="18" applyFont="1" applyFill="1" applyBorder="1" applyAlignment="1" applyProtection="1">
      <alignment horizontal="right" vertical="distributed"/>
      <protection locked="0"/>
    </xf>
    <xf numFmtId="4" fontId="51" fillId="3" borderId="0" xfId="0" applyNumberFormat="1" applyFill="1" applyBorder="1" applyAlignment="1">
      <alignment horizontal="right" wrapText="1"/>
    </xf>
    <xf numFmtId="0" fontId="57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right"/>
      <protection locked="0"/>
    </xf>
    <xf numFmtId="9" fontId="1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" fontId="31" fillId="0" borderId="1" xfId="0" applyNumberFormat="1" applyFont="1" applyFill="1" applyBorder="1" applyAlignment="1" applyProtection="1">
      <alignment horizontal="center"/>
      <protection locked="0"/>
    </xf>
    <xf numFmtId="49" fontId="31" fillId="0" borderId="1" xfId="0" applyNumberFormat="1" applyFont="1" applyFill="1" applyBorder="1" applyAlignment="1" applyProtection="1">
      <alignment horizont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wrapText="1"/>
      <protection locked="0"/>
    </xf>
    <xf numFmtId="0" fontId="31" fillId="0" borderId="1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left"/>
      <protection locked="0"/>
    </xf>
    <xf numFmtId="0" fontId="5" fillId="0" borderId="42" xfId="0" applyNumberFormat="1" applyFont="1" applyFill="1" applyBorder="1" applyAlignment="1" applyProtection="1">
      <alignment horizontal="left"/>
      <protection locked="0"/>
    </xf>
    <xf numFmtId="0" fontId="5" fillId="0" borderId="37" xfId="0" applyNumberFormat="1" applyFont="1" applyFill="1" applyBorder="1" applyAlignment="1" applyProtection="1">
      <alignment horizontal="left"/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1" fontId="31" fillId="0" borderId="41" xfId="0" applyNumberFormat="1" applyFont="1" applyFill="1" applyBorder="1" applyAlignment="1" applyProtection="1">
      <alignment horizontal="center"/>
      <protection locked="0"/>
    </xf>
    <xf numFmtId="1" fontId="31" fillId="0" borderId="42" xfId="0" applyNumberFormat="1" applyFont="1" applyFill="1" applyBorder="1" applyAlignment="1" applyProtection="1">
      <alignment horizontal="center"/>
      <protection locked="0"/>
    </xf>
    <xf numFmtId="1" fontId="31" fillId="0" borderId="37" xfId="0" applyNumberFormat="1" applyFont="1" applyFill="1" applyBorder="1" applyAlignment="1" applyProtection="1">
      <alignment horizontal="center"/>
      <protection locked="0"/>
    </xf>
    <xf numFmtId="0" fontId="5" fillId="0" borderId="36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4" fontId="5" fillId="0" borderId="42" xfId="0" applyNumberFormat="1" applyFont="1" applyFill="1" applyBorder="1" applyAlignment="1" applyProtection="1">
      <alignment horizontal="right"/>
      <protection locked="0"/>
    </xf>
    <xf numFmtId="9" fontId="5" fillId="0" borderId="37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31" fillId="0" borderId="1" xfId="0" applyNumberFormat="1" applyFont="1" applyFill="1" applyBorder="1" applyAlignment="1" applyProtection="1">
      <alignment horizontal="right"/>
      <protection locked="0"/>
    </xf>
    <xf numFmtId="9" fontId="31" fillId="0" borderId="1" xfId="0" applyNumberFormat="1" applyFont="1" applyFill="1" applyBorder="1" applyAlignment="1" applyProtection="1">
      <alignment horizontal="right"/>
      <protection locked="0"/>
    </xf>
    <xf numFmtId="4" fontId="31" fillId="0" borderId="13" xfId="0" applyNumberFormat="1" applyFont="1" applyFill="1" applyBorder="1" applyAlignment="1" applyProtection="1">
      <alignment horizontal="right"/>
      <protection locked="0"/>
    </xf>
    <xf numFmtId="9" fontId="31" fillId="0" borderId="13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9" fontId="5" fillId="0" borderId="1" xfId="0" applyNumberFormat="1" applyFont="1" applyFill="1" applyBorder="1" applyAlignment="1" applyProtection="1">
      <alignment horizontal="right" vertical="distributed"/>
      <protection locked="0"/>
    </xf>
    <xf numFmtId="0" fontId="5" fillId="0" borderId="1" xfId="0" applyNumberFormat="1" applyFont="1" applyFill="1" applyBorder="1" applyAlignment="1" applyProtection="1">
      <alignment horizontal="left" vertical="distributed" wrapText="1"/>
      <protection locked="0"/>
    </xf>
    <xf numFmtId="9" fontId="5" fillId="0" borderId="36" xfId="0" applyNumberFormat="1" applyFont="1" applyFill="1" applyBorder="1" applyAlignment="1" applyProtection="1">
      <alignment horizontal="right" vertical="distributed"/>
      <protection locked="0"/>
    </xf>
    <xf numFmtId="49" fontId="31" fillId="0" borderId="1" xfId="0" applyNumberFormat="1" applyFont="1" applyFill="1" applyBorder="1" applyAlignment="1" applyProtection="1">
      <alignment horizontal="center" wrapText="1"/>
      <protection locked="0"/>
    </xf>
    <xf numFmtId="49" fontId="31" fillId="0" borderId="0" xfId="0" applyNumberFormat="1" applyFont="1" applyFill="1" applyBorder="1" applyAlignment="1" applyProtection="1">
      <alignment wrapText="1"/>
      <protection locked="0"/>
    </xf>
    <xf numFmtId="0" fontId="31" fillId="0" borderId="1" xfId="0" applyNumberFormat="1" applyFont="1" applyFill="1" applyBorder="1" applyAlignment="1" applyProtection="1">
      <alignment horizontal="center" vertical="distributed" wrapText="1"/>
      <protection locked="0"/>
    </xf>
    <xf numFmtId="0" fontId="31" fillId="0" borderId="1" xfId="0" applyNumberFormat="1" applyFont="1" applyFill="1" applyBorder="1" applyAlignment="1" applyProtection="1">
      <alignment horizontal="center" wrapText="1"/>
      <protection locked="0"/>
    </xf>
    <xf numFmtId="4" fontId="31" fillId="0" borderId="1" xfId="0" applyNumberFormat="1" applyFont="1" applyFill="1" applyBorder="1" applyAlignment="1" applyProtection="1">
      <alignment horizontal="center" wrapText="1"/>
      <protection locked="0"/>
    </xf>
    <xf numFmtId="4" fontId="31" fillId="0" borderId="1" xfId="0" applyNumberFormat="1" applyFont="1" applyFill="1" applyBorder="1" applyAlignment="1" applyProtection="1">
      <alignment horizontal="center" vertical="distributed" wrapText="1"/>
      <protection locked="0"/>
    </xf>
    <xf numFmtId="9" fontId="31" fillId="0" borderId="1" xfId="0" applyNumberFormat="1" applyFont="1" applyFill="1" applyBorder="1" applyAlignment="1" applyProtection="1">
      <alignment horizontal="center" vertical="distributed" wrapText="1"/>
      <protection locked="0"/>
    </xf>
    <xf numFmtId="0" fontId="31" fillId="0" borderId="0" xfId="0" applyNumberFormat="1" applyFont="1" applyFill="1" applyBorder="1" applyAlignment="1" applyProtection="1">
      <alignment horizont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distributed"/>
      <protection locked="0"/>
    </xf>
    <xf numFmtId="0" fontId="5" fillId="0" borderId="37" xfId="0" applyNumberFormat="1" applyFont="1" applyFill="1" applyBorder="1" applyAlignment="1" applyProtection="1">
      <alignment horizontal="left" vertical="distributed" wrapText="1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left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49" fontId="31" fillId="0" borderId="13" xfId="0" applyNumberFormat="1" applyFont="1" applyFill="1" applyBorder="1" applyAlignment="1" applyProtection="1">
      <alignment horizontal="center" vertical="distributed" wrapText="1"/>
      <protection locked="0"/>
    </xf>
    <xf numFmtId="0" fontId="5" fillId="0" borderId="37" xfId="0" applyNumberFormat="1" applyFont="1" applyFill="1" applyBorder="1" applyAlignment="1" applyProtection="1">
      <alignment horizontal="left" wrapText="1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49" fontId="31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9" fontId="5" fillId="0" borderId="16" xfId="0" applyNumberFormat="1" applyFont="1" applyFill="1" applyBorder="1" applyAlignment="1" applyProtection="1">
      <alignment horizontal="right"/>
      <protection locked="0"/>
    </xf>
    <xf numFmtId="49" fontId="5" fillId="0" borderId="44" xfId="0" applyNumberFormat="1" applyFont="1" applyFill="1" applyBorder="1" applyAlignment="1" applyProtection="1">
      <alignment horizontal="center"/>
      <protection locked="0"/>
    </xf>
    <xf numFmtId="4" fontId="5" fillId="0" borderId="44" xfId="0" applyNumberFormat="1" applyFont="1" applyFill="1" applyBorder="1" applyAlignment="1" applyProtection="1">
      <alignment horizontal="right"/>
      <protection locked="0"/>
    </xf>
    <xf numFmtId="9" fontId="5" fillId="0" borderId="45" xfId="0" applyNumberFormat="1" applyFont="1" applyFill="1" applyBorder="1" applyAlignment="1" applyProtection="1">
      <alignment horizontal="right"/>
      <protection locked="0"/>
    </xf>
    <xf numFmtId="49" fontId="5" fillId="0" borderId="29" xfId="0" applyNumberFormat="1" applyFont="1" applyFill="1" applyBorder="1" applyAlignment="1" applyProtection="1">
      <alignment horizontal="center" vertical="distributed"/>
      <protection locked="0"/>
    </xf>
    <xf numFmtId="49" fontId="5" fillId="0" borderId="71" xfId="0" applyNumberFormat="1" applyFont="1" applyFill="1" applyBorder="1" applyAlignment="1" applyProtection="1">
      <alignment horizontal="left" vertical="distributed" wrapText="1"/>
      <protection locked="0"/>
    </xf>
    <xf numFmtId="49" fontId="5" fillId="0" borderId="16" xfId="0" applyNumberFormat="1" applyFont="1" applyFill="1" applyBorder="1" applyAlignment="1" applyProtection="1">
      <alignment horizontal="center" vertical="distributed"/>
      <protection locked="0"/>
    </xf>
    <xf numFmtId="4" fontId="5" fillId="0" borderId="16" xfId="0" applyNumberFormat="1" applyFont="1" applyFill="1" applyBorder="1" applyAlignment="1" applyProtection="1">
      <alignment horizontal="right" vertical="distributed"/>
      <protection locked="0"/>
    </xf>
    <xf numFmtId="9" fontId="5" fillId="0" borderId="16" xfId="0" applyNumberFormat="1" applyFont="1" applyFill="1" applyBorder="1" applyAlignment="1" applyProtection="1">
      <alignment horizontal="right" vertical="distributed"/>
      <protection locked="0"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left" wrapText="1"/>
      <protection locked="0"/>
    </xf>
    <xf numFmtId="0" fontId="5" fillId="0" borderId="16" xfId="0" applyNumberFormat="1" applyFont="1" applyFill="1" applyBorder="1" applyAlignment="1" applyProtection="1">
      <alignment horizontal="center" vertical="distributed"/>
      <protection locked="0"/>
    </xf>
    <xf numFmtId="49" fontId="31" fillId="0" borderId="0" xfId="0" applyNumberFormat="1" applyFont="1" applyFill="1" applyBorder="1" applyAlignment="1" applyProtection="1">
      <alignment horizontal="center" wrapText="1"/>
      <protection locked="0"/>
    </xf>
    <xf numFmtId="49" fontId="49" fillId="3" borderId="73" xfId="0" applyFill="1" applyBorder="1" applyAlignment="1">
      <alignment horizontal="center" vertical="center" wrapText="1"/>
    </xf>
    <xf numFmtId="49" fontId="51" fillId="3" borderId="54" xfId="0" applyFill="1" applyBorder="1" applyAlignment="1">
      <alignment horizontal="center" vertical="center" wrapText="1"/>
    </xf>
    <xf numFmtId="49" fontId="51" fillId="3" borderId="74" xfId="0" applyFill="1" applyBorder="1" applyAlignment="1">
      <alignment horizontal="center" vertical="center" wrapText="1"/>
    </xf>
    <xf numFmtId="49" fontId="51" fillId="3" borderId="57" xfId="0" applyFill="1" applyBorder="1" applyAlignment="1">
      <alignment horizontal="center" vertical="center" wrapText="1"/>
    </xf>
    <xf numFmtId="49" fontId="51" fillId="3" borderId="55" xfId="0" applyFill="1" applyBorder="1" applyAlignment="1">
      <alignment horizontal="center" vertical="center" wrapText="1"/>
    </xf>
    <xf numFmtId="49" fontId="51" fillId="3" borderId="75" xfId="0" applyFill="1" applyBorder="1" applyAlignment="1">
      <alignment horizontal="center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left"/>
      <protection locked="0"/>
    </xf>
    <xf numFmtId="49" fontId="51" fillId="3" borderId="53" xfId="0" applyFill="1" applyBorder="1" applyAlignment="1">
      <alignment horizontal="center" vertical="center" wrapText="1"/>
    </xf>
    <xf numFmtId="9" fontId="51" fillId="3" borderId="52" xfId="0" applyNumberFormat="1" applyFont="1" applyFill="1" applyBorder="1" applyAlignment="1">
      <alignment horizontal="center" vertical="center" wrapText="1"/>
    </xf>
    <xf numFmtId="9" fontId="51" fillId="3" borderId="76" xfId="0" applyNumberFormat="1" applyFont="1" applyFill="1" applyBorder="1" applyAlignment="1">
      <alignment horizontal="center" vertical="center" wrapText="1"/>
    </xf>
    <xf numFmtId="9" fontId="51" fillId="3" borderId="51" xfId="0" applyNumberFormat="1" applyFont="1" applyFill="1" applyBorder="1" applyAlignment="1">
      <alignment horizontal="center" vertical="center" wrapText="1"/>
    </xf>
    <xf numFmtId="49" fontId="51" fillId="3" borderId="47" xfId="0" applyFill="1" applyBorder="1" applyAlignment="1">
      <alignment horizontal="center" vertical="center" wrapText="1"/>
    </xf>
    <xf numFmtId="49" fontId="51" fillId="3" borderId="76" xfId="0" applyFont="1" applyFill="1" applyBorder="1" applyAlignment="1">
      <alignment horizontal="center" vertical="center" wrapText="1"/>
    </xf>
    <xf numFmtId="49" fontId="51" fillId="3" borderId="51" xfId="0" applyFont="1" applyFill="1" applyBorder="1" applyAlignment="1">
      <alignment horizontal="center" vertical="center" wrapText="1"/>
    </xf>
    <xf numFmtId="49" fontId="51" fillId="3" borderId="49" xfId="0" applyFont="1" applyFill="1" applyBorder="1" applyAlignment="1">
      <alignment horizontal="center" vertical="center" wrapText="1"/>
    </xf>
    <xf numFmtId="49" fontId="51" fillId="3" borderId="51" xfId="0" applyFill="1" applyBorder="1" applyAlignment="1">
      <alignment horizontal="center" vertical="center" wrapText="1"/>
    </xf>
    <xf numFmtId="49" fontId="51" fillId="3" borderId="49" xfId="0" applyFill="1" applyBorder="1" applyAlignment="1">
      <alignment horizontal="center" vertical="center" wrapText="1"/>
    </xf>
    <xf numFmtId="49" fontId="51" fillId="3" borderId="77" xfId="0" applyFill="1" applyBorder="1" applyAlignment="1">
      <alignment horizontal="center" vertical="center" wrapText="1"/>
    </xf>
    <xf numFmtId="49" fontId="51" fillId="3" borderId="50" xfId="0" applyFill="1" applyBorder="1" applyAlignment="1">
      <alignment horizontal="center" vertical="center" wrapText="1"/>
    </xf>
    <xf numFmtId="49" fontId="51" fillId="3" borderId="78" xfId="0" applyFill="1" applyBorder="1" applyAlignment="1">
      <alignment horizontal="center" vertical="center" wrapText="1"/>
    </xf>
    <xf numFmtId="49" fontId="51" fillId="3" borderId="52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47" xfId="0" applyNumberFormat="1" applyFont="1" applyFill="1" applyBorder="1" applyAlignment="1" applyProtection="1">
      <alignment horizontal="center" vertical="center" wrapText="1"/>
      <protection/>
    </xf>
    <xf numFmtId="0" fontId="6" fillId="2" borderId="54" xfId="0" applyNumberFormat="1" applyFont="1" applyFill="1" applyBorder="1" applyAlignment="1" applyProtection="1">
      <alignment horizontal="center" vertical="center" wrapText="1"/>
      <protection/>
    </xf>
    <xf numFmtId="0" fontId="18" fillId="2" borderId="47" xfId="0" applyNumberFormat="1" applyFont="1" applyFill="1" applyBorder="1" applyAlignment="1" applyProtection="1">
      <alignment horizontal="center" vertical="center" wrapText="1"/>
      <protection/>
    </xf>
    <xf numFmtId="0" fontId="18" fillId="2" borderId="54" xfId="0" applyNumberFormat="1" applyFont="1" applyFill="1" applyBorder="1" applyAlignment="1" applyProtection="1">
      <alignment horizontal="center" vertical="center" wrapText="1"/>
      <protection/>
    </xf>
    <xf numFmtId="0" fontId="31" fillId="2" borderId="47" xfId="0" applyNumberFormat="1" applyFont="1" applyFill="1" applyBorder="1" applyAlignment="1" applyProtection="1">
      <alignment horizontal="center" vertical="center" wrapText="1"/>
      <protection/>
    </xf>
    <xf numFmtId="0" fontId="31" fillId="2" borderId="54" xfId="0" applyNumberFormat="1" applyFont="1" applyFill="1" applyBorder="1" applyAlignment="1" applyProtection="1">
      <alignment horizontal="center" vertical="center" wrapText="1"/>
      <protection/>
    </xf>
    <xf numFmtId="0" fontId="31" fillId="2" borderId="74" xfId="0" applyNumberFormat="1" applyFont="1" applyFill="1" applyBorder="1" applyAlignment="1" applyProtection="1">
      <alignment horizontal="center" vertical="center" wrapText="1"/>
      <protection/>
    </xf>
    <xf numFmtId="0" fontId="2" fillId="2" borderId="47" xfId="0" applyNumberFormat="1" applyFont="1" applyFill="1" applyBorder="1" applyAlignment="1" applyProtection="1">
      <alignment horizontal="center" vertical="center" wrapText="1"/>
      <protection/>
    </xf>
    <xf numFmtId="0" fontId="2" fillId="2" borderId="54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47" fillId="2" borderId="41" xfId="0" applyNumberFormat="1" applyFont="1" applyFill="1" applyBorder="1" applyAlignment="1" applyProtection="1">
      <alignment horizontal="center" vertical="center" wrapText="1"/>
      <protection/>
    </xf>
    <xf numFmtId="0" fontId="47" fillId="2" borderId="42" xfId="0" applyNumberFormat="1" applyFont="1" applyFill="1" applyBorder="1" applyAlignment="1" applyProtection="1">
      <alignment horizontal="center" vertical="center" wrapText="1"/>
      <protection/>
    </xf>
    <xf numFmtId="0" fontId="1" fillId="2" borderId="42" xfId="0" applyNumberFormat="1" applyFill="1" applyBorder="1" applyAlignment="1" applyProtection="1">
      <alignment horizontal="left"/>
      <protection locked="0"/>
    </xf>
    <xf numFmtId="49" fontId="55" fillId="4" borderId="47" xfId="0" applyFont="1" applyFill="1" applyBorder="1" applyAlignment="1">
      <alignment horizontal="center" vertical="center" wrapText="1"/>
    </xf>
    <xf numFmtId="49" fontId="55" fillId="4" borderId="54" xfId="0" applyFont="1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2" fillId="3" borderId="47" xfId="0" applyFont="1" applyFill="1" applyBorder="1" applyAlignment="1">
      <alignment horizontal="center" vertical="center" wrapText="1"/>
    </xf>
    <xf numFmtId="49" fontId="52" fillId="3" borderId="79" xfId="0" applyFont="1" applyFill="1" applyBorder="1" applyAlignment="1">
      <alignment horizontal="center" vertical="center" wrapText="1"/>
    </xf>
    <xf numFmtId="49" fontId="51" fillId="3" borderId="47" xfId="0" applyFill="1" applyBorder="1" applyAlignment="1">
      <alignment horizontal="left" vertical="center" wrapText="1"/>
    </xf>
    <xf numFmtId="49" fontId="51" fillId="3" borderId="54" xfId="0" applyFill="1" applyBorder="1" applyAlignment="1">
      <alignment horizontal="left" vertical="center" wrapText="1"/>
    </xf>
    <xf numFmtId="49" fontId="51" fillId="3" borderId="47" xfId="0" applyBorder="1" applyAlignment="1">
      <alignment horizontal="left" vertical="center" wrapText="1"/>
    </xf>
    <xf numFmtId="49" fontId="51" fillId="3" borderId="79" xfId="0" applyBorder="1" applyAlignment="1">
      <alignment horizontal="left" vertical="center" wrapText="1"/>
    </xf>
    <xf numFmtId="49" fontId="51" fillId="3" borderId="80" xfId="0" applyFill="1" applyBorder="1" applyAlignment="1">
      <alignment horizontal="center" vertical="center" wrapText="1"/>
    </xf>
    <xf numFmtId="49" fontId="51" fillId="3" borderId="81" xfId="0" applyFill="1" applyBorder="1" applyAlignment="1">
      <alignment horizontal="center" vertical="center" wrapText="1"/>
    </xf>
    <xf numFmtId="49" fontId="51" fillId="3" borderId="65" xfId="0" applyFill="1" applyBorder="1" applyAlignment="1">
      <alignment horizontal="center" vertical="center" wrapText="1"/>
    </xf>
    <xf numFmtId="49" fontId="51" fillId="3" borderId="52" xfId="0" applyFill="1" applyBorder="1" applyAlignment="1">
      <alignment horizontal="center" vertical="center" wrapText="1"/>
    </xf>
    <xf numFmtId="49" fontId="51" fillId="3" borderId="76" xfId="0" applyFill="1" applyBorder="1" applyAlignment="1">
      <alignment horizontal="center" vertical="center" wrapText="1"/>
    </xf>
    <xf numFmtId="49" fontId="49" fillId="3" borderId="82" xfId="0" applyFill="1" applyBorder="1" applyAlignment="1">
      <alignment horizontal="center" vertical="center" wrapText="1"/>
    </xf>
    <xf numFmtId="49" fontId="50" fillId="3" borderId="83" xfId="0" applyFill="1" applyBorder="1" applyAlignment="1">
      <alignment horizontal="left" vertical="center" wrapText="1"/>
    </xf>
    <xf numFmtId="49" fontId="50" fillId="3" borderId="73" xfId="0" applyFill="1" applyBorder="1" applyAlignment="1">
      <alignment horizontal="left" vertical="center" wrapText="1"/>
    </xf>
    <xf numFmtId="49" fontId="50" fillId="3" borderId="82" xfId="0" applyFill="1" applyBorder="1" applyAlignment="1">
      <alignment horizontal="left" vertical="center" wrapText="1"/>
    </xf>
    <xf numFmtId="0" fontId="1" fillId="2" borderId="55" xfId="0" applyNumberFormat="1" applyFill="1" applyBorder="1" applyAlignment="1" applyProtection="1">
      <alignment horizontal="left"/>
      <protection locked="0"/>
    </xf>
    <xf numFmtId="49" fontId="53" fillId="4" borderId="47" xfId="0" applyFont="1" applyFill="1" applyBorder="1" applyAlignment="1">
      <alignment horizontal="left" vertical="center" wrapText="1"/>
    </xf>
    <xf numFmtId="49" fontId="53" fillId="4" borderId="54" xfId="0" applyFont="1" applyFill="1" applyBorder="1" applyAlignment="1">
      <alignment horizontal="left" vertical="center" wrapText="1"/>
    </xf>
    <xf numFmtId="49" fontId="49" fillId="3" borderId="73" xfId="0" applyBorder="1" applyAlignment="1">
      <alignment horizontal="center" vertical="center" wrapText="1"/>
    </xf>
    <xf numFmtId="49" fontId="49" fillId="3" borderId="82" xfId="0" applyBorder="1" applyAlignment="1">
      <alignment horizontal="center" vertical="center" wrapText="1"/>
    </xf>
    <xf numFmtId="49" fontId="50" fillId="3" borderId="83" xfId="0" applyBorder="1" applyAlignment="1">
      <alignment horizontal="left" vertical="center" wrapText="1"/>
    </xf>
    <xf numFmtId="49" fontId="50" fillId="3" borderId="73" xfId="0" applyBorder="1" applyAlignment="1">
      <alignment horizontal="left" vertical="center" wrapText="1"/>
    </xf>
    <xf numFmtId="49" fontId="50" fillId="3" borderId="82" xfId="0" applyBorder="1" applyAlignment="1">
      <alignment horizontal="left" vertical="center" wrapText="1"/>
    </xf>
    <xf numFmtId="0" fontId="1" fillId="0" borderId="55" xfId="0" applyNumberFormat="1" applyFill="1" applyBorder="1" applyAlignment="1" applyProtection="1">
      <alignment horizontal="left"/>
      <protection locked="0"/>
    </xf>
    <xf numFmtId="49" fontId="53" fillId="4" borderId="60" xfId="0" applyFont="1" applyFill="1" applyBorder="1" applyAlignment="1">
      <alignment horizontal="left" vertical="center" wrapText="1"/>
    </xf>
    <xf numFmtId="49" fontId="53" fillId="4" borderId="62" xfId="0" applyFont="1" applyFill="1" applyBorder="1" applyAlignment="1">
      <alignment horizontal="left" vertical="center" wrapText="1"/>
    </xf>
    <xf numFmtId="49" fontId="51" fillId="3" borderId="50" xfId="0" applyFill="1" applyBorder="1" applyAlignment="1">
      <alignment horizontal="left" vertical="center" wrapText="1"/>
    </xf>
    <xf numFmtId="49" fontId="51" fillId="3" borderId="55" xfId="0" applyFill="1" applyBorder="1" applyAlignment="1">
      <alignment horizontal="left" vertical="center" wrapText="1"/>
    </xf>
    <xf numFmtId="49" fontId="51" fillId="3" borderId="79" xfId="0" applyFill="1" applyBorder="1" applyAlignment="1">
      <alignment horizontal="left" vertical="center" wrapText="1"/>
    </xf>
    <xf numFmtId="49" fontId="51" fillId="3" borderId="47" xfId="0" applyFont="1" applyFill="1" applyBorder="1" applyAlignment="1">
      <alignment horizontal="left" vertical="center" wrapText="1"/>
    </xf>
    <xf numFmtId="49" fontId="51" fillId="3" borderId="79" xfId="0" applyFont="1" applyFill="1" applyBorder="1" applyAlignment="1">
      <alignment horizontal="left" vertical="center" wrapText="1"/>
    </xf>
    <xf numFmtId="49" fontId="53" fillId="4" borderId="79" xfId="0" applyFont="1" applyFill="1" applyBorder="1" applyAlignment="1">
      <alignment horizontal="left" vertical="center" wrapText="1"/>
    </xf>
    <xf numFmtId="49" fontId="51" fillId="3" borderId="47" xfId="0" applyFont="1" applyFill="1" applyBorder="1" applyAlignment="1">
      <alignment horizontal="left" vertical="center" wrapText="1"/>
    </xf>
    <xf numFmtId="49" fontId="51" fillId="3" borderId="79" xfId="0" applyFont="1" applyFill="1" applyBorder="1" applyAlignment="1">
      <alignment horizontal="left" vertical="center" wrapText="1"/>
    </xf>
    <xf numFmtId="49" fontId="6" fillId="3" borderId="0" xfId="0" applyFont="1" applyBorder="1" applyAlignment="1">
      <alignment horizontal="center" vertical="center" wrapText="1"/>
    </xf>
    <xf numFmtId="49" fontId="6" fillId="3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7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33" fillId="2" borderId="41" xfId="0" applyNumberFormat="1" applyFont="1" applyFill="1" applyBorder="1" applyAlignment="1" applyProtection="1">
      <alignment horizontal="left"/>
      <protection locked="0"/>
    </xf>
    <xf numFmtId="0" fontId="33" fillId="2" borderId="42" xfId="0" applyNumberFormat="1" applyFont="1" applyFill="1" applyBorder="1" applyAlignment="1" applyProtection="1">
      <alignment horizontal="left"/>
      <protection locked="0"/>
    </xf>
    <xf numFmtId="0" fontId="31" fillId="2" borderId="50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 wrapText="1"/>
    </xf>
    <xf numFmtId="0" fontId="33" fillId="2" borderId="84" xfId="0" applyFont="1" applyFill="1" applyBorder="1" applyAlignment="1">
      <alignment horizontal="center" vertical="center" wrapText="1"/>
    </xf>
    <xf numFmtId="49" fontId="57" fillId="3" borderId="0" xfId="0" applyNumberFormat="1" applyFont="1" applyFill="1" applyBorder="1" applyAlignment="1">
      <alignment/>
    </xf>
    <xf numFmtId="49" fontId="57" fillId="3" borderId="0" xfId="0" applyNumberFormat="1" applyFont="1" applyFill="1" applyBorder="1" applyAlignment="1">
      <alignment/>
    </xf>
    <xf numFmtId="49" fontId="57" fillId="3" borderId="0" xfId="0" applyNumberFormat="1" applyFont="1" applyFill="1" applyBorder="1" applyAlignment="1">
      <alignment/>
    </xf>
    <xf numFmtId="0" fontId="33" fillId="2" borderId="0" xfId="0" applyNumberFormat="1" applyFont="1" applyFill="1" applyBorder="1" applyAlignment="1" applyProtection="1">
      <alignment horizontal="left"/>
      <protection locked="0"/>
    </xf>
    <xf numFmtId="0" fontId="33" fillId="2" borderId="14" xfId="0" applyNumberFormat="1" applyFont="1" applyFill="1" applyBorder="1" applyAlignment="1" applyProtection="1">
      <alignment horizontal="left"/>
      <protection locked="0"/>
    </xf>
    <xf numFmtId="0" fontId="33" fillId="2" borderId="44" xfId="0" applyNumberFormat="1" applyFont="1" applyFill="1" applyBorder="1" applyAlignment="1" applyProtection="1">
      <alignment horizontal="left"/>
      <protection locked="0"/>
    </xf>
    <xf numFmtId="0" fontId="33" fillId="2" borderId="37" xfId="0" applyNumberFormat="1" applyFont="1" applyFill="1" applyBorder="1" applyAlignment="1" applyProtection="1">
      <alignment horizontal="left"/>
      <protection locked="0"/>
    </xf>
    <xf numFmtId="0" fontId="31" fillId="3" borderId="50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 wrapText="1"/>
    </xf>
    <xf numFmtId="0" fontId="31" fillId="3" borderId="78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distributed"/>
      <protection locked="0"/>
    </xf>
    <xf numFmtId="0" fontId="1" fillId="0" borderId="13" xfId="0" applyNumberFormat="1" applyFont="1" applyFill="1" applyBorder="1" applyAlignment="1" applyProtection="1">
      <alignment horizontal="center" vertical="distributed"/>
      <protection locked="0"/>
    </xf>
    <xf numFmtId="0" fontId="7" fillId="0" borderId="40" xfId="0" applyNumberFormat="1" applyFont="1" applyFill="1" applyBorder="1" applyAlignment="1" applyProtection="1">
      <alignment horizontal="center" vertical="distributed"/>
      <protection locked="0"/>
    </xf>
    <xf numFmtId="0" fontId="7" fillId="0" borderId="43" xfId="0" applyNumberFormat="1" applyFont="1" applyFill="1" applyBorder="1" applyAlignment="1" applyProtection="1">
      <alignment horizontal="center" vertical="distributed"/>
      <protection locked="0"/>
    </xf>
    <xf numFmtId="0" fontId="7" fillId="0" borderId="46" xfId="0" applyNumberFormat="1" applyFont="1" applyFill="1" applyBorder="1" applyAlignment="1" applyProtection="1">
      <alignment horizontal="center" vertical="distributed"/>
      <protection locked="0"/>
    </xf>
    <xf numFmtId="0" fontId="7" fillId="0" borderId="14" xfId="0" applyNumberFormat="1" applyFont="1" applyFill="1" applyBorder="1" applyAlignment="1" applyProtection="1">
      <alignment horizontal="center" vertical="distributed"/>
      <protection locked="0"/>
    </xf>
    <xf numFmtId="0" fontId="7" fillId="0" borderId="44" xfId="0" applyNumberFormat="1" applyFont="1" applyFill="1" applyBorder="1" applyAlignment="1" applyProtection="1">
      <alignment horizontal="center" vertical="distributed"/>
      <protection locked="0"/>
    </xf>
    <xf numFmtId="0" fontId="7" fillId="0" borderId="45" xfId="0" applyNumberFormat="1" applyFont="1" applyFill="1" applyBorder="1" applyAlignment="1" applyProtection="1">
      <alignment horizontal="center" vertical="distributed"/>
      <protection locked="0"/>
    </xf>
    <xf numFmtId="0" fontId="7" fillId="0" borderId="36" xfId="0" applyNumberFormat="1" applyFont="1" applyFill="1" applyBorder="1" applyAlignment="1" applyProtection="1">
      <alignment horizontal="center" vertical="distributed"/>
      <protection locked="0"/>
    </xf>
    <xf numFmtId="0" fontId="7" fillId="0" borderId="13" xfId="0" applyNumberFormat="1" applyFont="1" applyFill="1" applyBorder="1" applyAlignment="1" applyProtection="1">
      <alignment horizontal="center" vertical="distributed"/>
      <protection locked="0"/>
    </xf>
    <xf numFmtId="49" fontId="7" fillId="0" borderId="36" xfId="0" applyNumberFormat="1" applyFont="1" applyFill="1" applyBorder="1" applyAlignment="1" applyProtection="1">
      <alignment horizontal="center" vertical="distributed"/>
      <protection locked="0"/>
    </xf>
    <xf numFmtId="49" fontId="7" fillId="0" borderId="13" xfId="0" applyNumberFormat="1" applyFont="1" applyFill="1" applyBorder="1" applyAlignment="1" applyProtection="1">
      <alignment horizontal="center" vertical="distributed"/>
      <protection locked="0"/>
    </xf>
    <xf numFmtId="0" fontId="1" fillId="0" borderId="36" xfId="0" applyNumberFormat="1" applyFont="1" applyFill="1" applyBorder="1" applyAlignment="1" applyProtection="1">
      <alignment horizontal="center" vertical="distributed"/>
      <protection locked="0"/>
    </xf>
    <xf numFmtId="0" fontId="1" fillId="0" borderId="36" xfId="0" applyNumberFormat="1" applyFont="1" applyFill="1" applyBorder="1" applyAlignment="1" applyProtection="1">
      <alignment horizontal="center" wrapText="1"/>
      <protection locked="0"/>
    </xf>
    <xf numFmtId="0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1" fillId="0" borderId="42" xfId="0" applyNumberFormat="1" applyFont="1" applyFill="1" applyBorder="1" applyAlignment="1" applyProtection="1">
      <alignment horizontal="center"/>
      <protection locked="0"/>
    </xf>
    <xf numFmtId="0" fontId="1" fillId="0" borderId="37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37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vertical="distributed" wrapText="1"/>
      <protection locked="0"/>
    </xf>
    <xf numFmtId="0" fontId="1" fillId="0" borderId="1" xfId="0" applyNumberFormat="1" applyFont="1" applyFill="1" applyBorder="1" applyAlignment="1" applyProtection="1">
      <alignment horizontal="center" vertical="distributed" wrapText="1"/>
      <protection locked="0"/>
    </xf>
    <xf numFmtId="0" fontId="1" fillId="0" borderId="1" xfId="0" applyNumberFormat="1" applyFill="1" applyBorder="1" applyAlignment="1" applyProtection="1">
      <alignment horizontal="center" vertical="distributed" wrapText="1"/>
      <protection locked="0"/>
    </xf>
    <xf numFmtId="0" fontId="31" fillId="0" borderId="36" xfId="0" applyNumberFormat="1" applyFont="1" applyFill="1" applyBorder="1" applyAlignment="1" applyProtection="1">
      <alignment horizontal="center" vertical="distributed"/>
      <protection locked="0"/>
    </xf>
    <xf numFmtId="0" fontId="31" fillId="0" borderId="13" xfId="0" applyNumberFormat="1" applyFont="1" applyFill="1" applyBorder="1" applyAlignment="1" applyProtection="1">
      <alignment horizontal="center" vertical="distributed"/>
      <protection locked="0"/>
    </xf>
    <xf numFmtId="0" fontId="31" fillId="0" borderId="37" xfId="0" applyNumberFormat="1" applyFont="1" applyFill="1" applyBorder="1" applyAlignment="1" applyProtection="1">
      <alignment horizontal="center"/>
      <protection locked="0"/>
    </xf>
    <xf numFmtId="0" fontId="31" fillId="0" borderId="41" xfId="0" applyNumberFormat="1" applyFont="1" applyFill="1" applyBorder="1" applyAlignment="1" applyProtection="1">
      <alignment horizontal="center"/>
      <protection locked="0"/>
    </xf>
    <xf numFmtId="0" fontId="31" fillId="0" borderId="42" xfId="0" applyNumberFormat="1" applyFont="1" applyFill="1" applyBorder="1" applyAlignment="1" applyProtection="1">
      <alignment horizontal="center"/>
      <protection locked="0"/>
    </xf>
    <xf numFmtId="0" fontId="31" fillId="0" borderId="35" xfId="0" applyNumberFormat="1" applyFont="1" applyFill="1" applyBorder="1" applyAlignment="1" applyProtection="1">
      <alignment horizontal="center" vertical="distributed"/>
      <protection locked="0"/>
    </xf>
    <xf numFmtId="0" fontId="31" fillId="0" borderId="45" xfId="0" applyNumberFormat="1" applyFont="1" applyFill="1" applyBorder="1" applyAlignment="1" applyProtection="1">
      <alignment horizontal="center" vertical="distributed"/>
      <protection locked="0"/>
    </xf>
    <xf numFmtId="0" fontId="31" fillId="0" borderId="37" xfId="0" applyNumberFormat="1" applyFont="1" applyFill="1" applyBorder="1" applyAlignment="1" applyProtection="1">
      <alignment horizontal="center" vertical="distributed"/>
      <protection locked="0"/>
    </xf>
    <xf numFmtId="0" fontId="31" fillId="0" borderId="41" xfId="0" applyNumberFormat="1" applyFont="1" applyFill="1" applyBorder="1" applyAlignment="1" applyProtection="1">
      <alignment horizontal="center" vertical="distributed"/>
      <protection locked="0"/>
    </xf>
    <xf numFmtId="4" fontId="31" fillId="0" borderId="36" xfId="0" applyNumberFormat="1" applyFont="1" applyFill="1" applyBorder="1" applyAlignment="1" applyProtection="1">
      <alignment horizontal="right" vertical="distributed"/>
      <protection locked="0"/>
    </xf>
    <xf numFmtId="4" fontId="31" fillId="0" borderId="9" xfId="0" applyNumberFormat="1" applyFont="1" applyFill="1" applyBorder="1" applyAlignment="1" applyProtection="1">
      <alignment horizontal="right" vertical="distributed"/>
      <protection locked="0"/>
    </xf>
    <xf numFmtId="4" fontId="31" fillId="0" borderId="13" xfId="0" applyNumberFormat="1" applyFont="1" applyFill="1" applyBorder="1" applyAlignment="1" applyProtection="1">
      <alignment horizontal="right" vertical="distributed"/>
      <protection locked="0"/>
    </xf>
    <xf numFmtId="0" fontId="31" fillId="0" borderId="10" xfId="0" applyNumberFormat="1" applyFont="1" applyFill="1" applyBorder="1" applyAlignment="1" applyProtection="1">
      <alignment horizontal="center" wrapText="1"/>
      <protection locked="0"/>
    </xf>
    <xf numFmtId="0" fontId="31" fillId="0" borderId="35" xfId="0" applyNumberFormat="1" applyFont="1" applyFill="1" applyBorder="1" applyAlignment="1" applyProtection="1">
      <alignment horizontal="center" wrapText="1"/>
      <protection locked="0"/>
    </xf>
    <xf numFmtId="0" fontId="31" fillId="0" borderId="14" xfId="0" applyNumberFormat="1" applyFont="1" applyFill="1" applyBorder="1" applyAlignment="1" applyProtection="1">
      <alignment horizontal="center" wrapText="1"/>
      <protection locked="0"/>
    </xf>
    <xf numFmtId="0" fontId="31" fillId="0" borderId="45" xfId="0" applyNumberFormat="1" applyFont="1" applyFill="1" applyBorder="1" applyAlignment="1" applyProtection="1">
      <alignment horizont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distributed"/>
      <protection locked="0"/>
    </xf>
    <xf numFmtId="0" fontId="5" fillId="0" borderId="13" xfId="0" applyNumberFormat="1" applyFont="1" applyFill="1" applyBorder="1" applyAlignment="1" applyProtection="1">
      <alignment horizontal="center" vertical="distributed"/>
      <protection locked="0"/>
    </xf>
    <xf numFmtId="0" fontId="5" fillId="0" borderId="36" xfId="0" applyNumberFormat="1" applyFont="1" applyFill="1" applyBorder="1" applyAlignment="1" applyProtection="1">
      <alignment horizontal="left" vertical="distributed"/>
      <protection locked="0"/>
    </xf>
    <xf numFmtId="0" fontId="5" fillId="0" borderId="13" xfId="0" applyNumberFormat="1" applyFont="1" applyFill="1" applyBorder="1" applyAlignment="1" applyProtection="1">
      <alignment horizontal="left" vertical="distributed"/>
      <protection locked="0"/>
    </xf>
    <xf numFmtId="0" fontId="31" fillId="0" borderId="40" xfId="0" applyNumberFormat="1" applyFont="1" applyFill="1" applyBorder="1" applyAlignment="1" applyProtection="1">
      <alignment horizontal="center" wrapText="1"/>
      <protection locked="0"/>
    </xf>
    <xf numFmtId="0" fontId="5" fillId="0" borderId="46" xfId="0" applyNumberFormat="1" applyFont="1" applyFill="1" applyBorder="1" applyAlignment="1" applyProtection="1">
      <alignment horizontal="center" wrapText="1"/>
      <protection locked="0"/>
    </xf>
    <xf numFmtId="4" fontId="31" fillId="0" borderId="40" xfId="0" applyNumberFormat="1" applyFont="1" applyFill="1" applyBorder="1" applyAlignment="1" applyProtection="1">
      <alignment horizontal="center"/>
      <protection locked="0"/>
    </xf>
    <xf numFmtId="4" fontId="31" fillId="0" borderId="10" xfId="0" applyNumberFormat="1" applyFont="1" applyFill="1" applyBorder="1" applyAlignment="1" applyProtection="1">
      <alignment horizontal="center"/>
      <protection locked="0"/>
    </xf>
    <xf numFmtId="4" fontId="31" fillId="0" borderId="14" xfId="0" applyNumberFormat="1" applyFont="1" applyFill="1" applyBorder="1" applyAlignment="1" applyProtection="1">
      <alignment horizontal="center"/>
      <protection locked="0"/>
    </xf>
    <xf numFmtId="4" fontId="5" fillId="0" borderId="36" xfId="0" applyNumberFormat="1" applyFont="1" applyFill="1" applyBorder="1" applyAlignment="1" applyProtection="1">
      <alignment horizontal="right" vertical="distributed"/>
      <protection locked="0"/>
    </xf>
    <xf numFmtId="4" fontId="5" fillId="0" borderId="13" xfId="0" applyNumberFormat="1" applyFont="1" applyFill="1" applyBorder="1" applyAlignment="1" applyProtection="1">
      <alignment horizontal="right" vertical="distributed"/>
      <protection locked="0"/>
    </xf>
    <xf numFmtId="0" fontId="31" fillId="0" borderId="36" xfId="0" applyNumberFormat="1" applyFont="1" applyFill="1" applyBorder="1" applyAlignment="1" applyProtection="1">
      <alignment horizontal="left" wrapText="1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7" fillId="0" borderId="41" xfId="0" applyNumberFormat="1" applyFont="1" applyFill="1" applyBorder="1" applyAlignment="1" applyProtection="1">
      <alignment horizontal="center"/>
      <protection locked="0"/>
    </xf>
    <xf numFmtId="0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3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Hyperlink" xfId="16"/>
    <cellStyle name="Followed 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D3" sqref="D3"/>
    </sheetView>
  </sheetViews>
  <sheetFormatPr defaultColWidth="9.33203125" defaultRowHeight="12.75"/>
  <cols>
    <col min="1" max="1" width="6.16015625" style="59" customWidth="1"/>
    <col min="2" max="2" width="45.66015625" style="5" customWidth="1"/>
    <col min="3" max="3" width="8.16015625" style="6" customWidth="1"/>
    <col min="4" max="4" width="15.16015625" style="7" customWidth="1"/>
    <col min="5" max="5" width="17.66015625" style="7" customWidth="1"/>
    <col min="6" max="6" width="10.66015625" style="8" customWidth="1"/>
    <col min="7" max="8" width="9.33203125" style="5" customWidth="1"/>
    <col min="9" max="9" width="36.5" style="5" customWidth="1"/>
    <col min="10" max="16384" width="9.33203125" style="5" customWidth="1"/>
  </cols>
  <sheetData>
    <row r="1" spans="4:6" ht="11.25">
      <c r="D1" s="6" t="s">
        <v>138</v>
      </c>
      <c r="F1" s="5"/>
    </row>
    <row r="2" spans="4:6" ht="11.25">
      <c r="D2" s="442" t="s">
        <v>766</v>
      </c>
      <c r="F2" s="5"/>
    </row>
    <row r="3" spans="4:6" ht="11.25">
      <c r="D3" s="6" t="s">
        <v>767</v>
      </c>
      <c r="F3" s="5"/>
    </row>
    <row r="4" ht="11.25">
      <c r="J4" s="6"/>
    </row>
    <row r="5" spans="1:5" ht="18">
      <c r="A5" s="9" t="s">
        <v>311</v>
      </c>
      <c r="B5" s="6"/>
      <c r="C5" s="7"/>
      <c r="E5" s="8"/>
    </row>
    <row r="6" spans="1:5" ht="18">
      <c r="A6" s="10" t="s">
        <v>470</v>
      </c>
      <c r="B6" s="6"/>
      <c r="C6" s="7"/>
      <c r="E6" s="8"/>
    </row>
    <row r="7" spans="1:5" ht="18">
      <c r="A7" s="10" t="s">
        <v>313</v>
      </c>
      <c r="B7" s="6"/>
      <c r="C7" s="7"/>
      <c r="E7" s="8"/>
    </row>
    <row r="8" spans="1:5" ht="18">
      <c r="A8" s="10"/>
      <c r="B8" s="6"/>
      <c r="C8" s="7"/>
      <c r="E8" s="8"/>
    </row>
    <row r="9" ht="15">
      <c r="I9" s="11"/>
    </row>
    <row r="10" spans="1:6" s="11" customFormat="1" ht="15">
      <c r="A10" s="60" t="s">
        <v>144</v>
      </c>
      <c r="B10" s="11" t="s">
        <v>145</v>
      </c>
      <c r="C10" s="12" t="s">
        <v>13</v>
      </c>
      <c r="D10" s="13" t="s">
        <v>139</v>
      </c>
      <c r="E10" s="13" t="s">
        <v>140</v>
      </c>
      <c r="F10" s="14" t="s">
        <v>137</v>
      </c>
    </row>
    <row r="11" spans="1:9" s="11" customFormat="1" ht="15">
      <c r="A11" s="60"/>
      <c r="C11" s="12"/>
      <c r="D11" s="13" t="s">
        <v>471</v>
      </c>
      <c r="E11" s="13" t="s">
        <v>472</v>
      </c>
      <c r="F11" s="15"/>
      <c r="I11" s="5"/>
    </row>
    <row r="12" ht="11.25">
      <c r="I12" s="32"/>
    </row>
    <row r="13" spans="1:9" s="32" customFormat="1" ht="11.25">
      <c r="A13" s="61" t="s">
        <v>141</v>
      </c>
      <c r="B13" s="32" t="s">
        <v>146</v>
      </c>
      <c r="C13" s="33"/>
      <c r="D13" s="34">
        <f>SUM(D14:D26)</f>
        <v>1507568</v>
      </c>
      <c r="E13" s="34">
        <f>SUM(E14:E26)</f>
        <v>1266912</v>
      </c>
      <c r="F13" s="35">
        <f aca="true" t="shared" si="0" ref="F13:F19">E13/D13</f>
        <v>0.84036806299948</v>
      </c>
      <c r="I13" s="36"/>
    </row>
    <row r="14" spans="1:6" s="36" customFormat="1" ht="11.25">
      <c r="A14" s="62"/>
      <c r="B14" s="36" t="s">
        <v>148</v>
      </c>
      <c r="C14" s="37">
        <v>756</v>
      </c>
      <c r="D14" s="38">
        <v>846205</v>
      </c>
      <c r="E14" s="38">
        <v>591586</v>
      </c>
      <c r="F14" s="39">
        <f t="shared" si="0"/>
        <v>0.699104826844559</v>
      </c>
    </row>
    <row r="15" spans="1:6" s="36" customFormat="1" ht="11.25">
      <c r="A15" s="62"/>
      <c r="B15" s="36" t="s">
        <v>147</v>
      </c>
      <c r="C15" s="37">
        <v>756</v>
      </c>
      <c r="D15" s="38">
        <v>3596</v>
      </c>
      <c r="E15" s="38">
        <v>3302</v>
      </c>
      <c r="F15" s="39">
        <f t="shared" si="0"/>
        <v>0.9182424916573971</v>
      </c>
    </row>
    <row r="16" spans="1:6" s="36" customFormat="1" ht="11.25">
      <c r="A16" s="62"/>
      <c r="B16" s="36" t="s">
        <v>149</v>
      </c>
      <c r="C16" s="37">
        <v>756</v>
      </c>
      <c r="D16" s="38">
        <v>499119</v>
      </c>
      <c r="E16" s="38">
        <v>509101</v>
      </c>
      <c r="F16" s="39">
        <f t="shared" si="0"/>
        <v>1.0199992386585164</v>
      </c>
    </row>
    <row r="17" spans="1:6" s="36" customFormat="1" ht="13.5" customHeight="1">
      <c r="A17" s="62"/>
      <c r="B17" s="36" t="s">
        <v>150</v>
      </c>
      <c r="C17" s="37">
        <v>756</v>
      </c>
      <c r="D17" s="38">
        <v>78471</v>
      </c>
      <c r="E17" s="38">
        <v>82746</v>
      </c>
      <c r="F17" s="39">
        <f t="shared" si="0"/>
        <v>1.0544787246243836</v>
      </c>
    </row>
    <row r="18" spans="1:6" s="36" customFormat="1" ht="11.25">
      <c r="A18" s="62"/>
      <c r="B18" s="36" t="s">
        <v>151</v>
      </c>
      <c r="C18" s="37">
        <v>756</v>
      </c>
      <c r="D18" s="38">
        <v>9700</v>
      </c>
      <c r="E18" s="38">
        <v>9700</v>
      </c>
      <c r="F18" s="39">
        <f t="shared" si="0"/>
        <v>1</v>
      </c>
    </row>
    <row r="19" spans="1:6" s="36" customFormat="1" ht="11.25">
      <c r="A19" s="62"/>
      <c r="B19" s="36" t="s">
        <v>152</v>
      </c>
      <c r="C19" s="37">
        <v>756</v>
      </c>
      <c r="D19" s="38">
        <v>67124</v>
      </c>
      <c r="E19" s="38">
        <v>67124</v>
      </c>
      <c r="F19" s="39">
        <f t="shared" si="0"/>
        <v>1</v>
      </c>
    </row>
    <row r="20" spans="1:6" s="36" customFormat="1" ht="11.25">
      <c r="A20" s="62"/>
      <c r="B20" s="36" t="s">
        <v>153</v>
      </c>
      <c r="C20" s="37"/>
      <c r="D20" s="38"/>
      <c r="E20" s="38"/>
      <c r="F20" s="40"/>
    </row>
    <row r="21" spans="1:9" s="36" customFormat="1" ht="11.25">
      <c r="A21" s="62"/>
      <c r="B21" s="36" t="s">
        <v>154</v>
      </c>
      <c r="C21" s="37">
        <v>756</v>
      </c>
      <c r="D21" s="38">
        <v>1406</v>
      </c>
      <c r="E21" s="38">
        <v>1406</v>
      </c>
      <c r="F21" s="39">
        <f>E21/D21</f>
        <v>1</v>
      </c>
      <c r="I21" s="27"/>
    </row>
    <row r="22" spans="1:6" s="27" customFormat="1" ht="11.25">
      <c r="A22" s="63"/>
      <c r="B22" s="31" t="s">
        <v>155</v>
      </c>
      <c r="C22" s="28"/>
      <c r="D22" s="29"/>
      <c r="E22" s="29"/>
      <c r="F22" s="30"/>
    </row>
    <row r="23" spans="1:9" s="27" customFormat="1" ht="11.25">
      <c r="A23" s="63"/>
      <c r="B23" s="31" t="s">
        <v>156</v>
      </c>
      <c r="C23" s="28" t="s">
        <v>57</v>
      </c>
      <c r="D23" s="29">
        <v>886</v>
      </c>
      <c r="E23" s="29">
        <v>886</v>
      </c>
      <c r="F23" s="30">
        <f>E23/D23</f>
        <v>1</v>
      </c>
      <c r="I23" s="36"/>
    </row>
    <row r="24" spans="1:6" s="36" customFormat="1" ht="11.25">
      <c r="A24" s="62"/>
      <c r="B24" s="36" t="s">
        <v>157</v>
      </c>
      <c r="C24" s="37" t="s">
        <v>57</v>
      </c>
      <c r="D24" s="38">
        <v>100</v>
      </c>
      <c r="E24" s="38">
        <v>100</v>
      </c>
      <c r="F24" s="39">
        <f>E24/D24</f>
        <v>1</v>
      </c>
    </row>
    <row r="25" spans="1:6" s="36" customFormat="1" ht="11.25">
      <c r="A25" s="62"/>
      <c r="B25" s="36" t="s">
        <v>158</v>
      </c>
      <c r="C25" s="37" t="s">
        <v>57</v>
      </c>
      <c r="D25" s="38">
        <v>961</v>
      </c>
      <c r="E25" s="38">
        <v>961</v>
      </c>
      <c r="F25" s="39">
        <f>E25/D25</f>
        <v>1</v>
      </c>
    </row>
    <row r="26" spans="1:9" s="36" customFormat="1" ht="11.25">
      <c r="A26" s="62"/>
      <c r="B26" s="36" t="s">
        <v>159</v>
      </c>
      <c r="C26" s="37" t="s">
        <v>57</v>
      </c>
      <c r="D26" s="38">
        <v>0</v>
      </c>
      <c r="E26" s="38">
        <v>0</v>
      </c>
      <c r="F26" s="39">
        <v>0</v>
      </c>
      <c r="I26" s="32"/>
    </row>
    <row r="27" spans="1:6" s="32" customFormat="1" ht="11.25">
      <c r="A27" s="61" t="s">
        <v>142</v>
      </c>
      <c r="B27" s="32" t="s">
        <v>160</v>
      </c>
      <c r="C27" s="41"/>
      <c r="D27" s="34"/>
      <c r="E27" s="34"/>
      <c r="F27" s="42"/>
    </row>
    <row r="28" spans="1:9" s="32" customFormat="1" ht="11.25">
      <c r="A28" s="61"/>
      <c r="B28" s="32" t="s">
        <v>161</v>
      </c>
      <c r="C28" s="41"/>
      <c r="D28" s="34">
        <f>SUM(D30:D32)</f>
        <v>793890</v>
      </c>
      <c r="E28" s="34">
        <f>SUM(E30:E32)</f>
        <v>828963</v>
      </c>
      <c r="F28" s="35">
        <f>E28/D28</f>
        <v>1.0441786645505045</v>
      </c>
      <c r="I28" s="36"/>
    </row>
    <row r="29" spans="1:6" s="36" customFormat="1" ht="11.25">
      <c r="A29" s="62"/>
      <c r="B29" s="36" t="s">
        <v>162</v>
      </c>
      <c r="C29" s="37"/>
      <c r="D29" s="38"/>
      <c r="E29" s="38"/>
      <c r="F29" s="40"/>
    </row>
    <row r="30" spans="1:9" s="36" customFormat="1" ht="11.25">
      <c r="A30" s="62"/>
      <c r="B30" s="36" t="s">
        <v>163</v>
      </c>
      <c r="C30" s="37">
        <v>756</v>
      </c>
      <c r="D30" s="38">
        <v>791070</v>
      </c>
      <c r="E30" s="38">
        <v>826153</v>
      </c>
      <c r="F30" s="39">
        <f>E30/D30</f>
        <v>1.0443487934063989</v>
      </c>
      <c r="I30" s="32"/>
    </row>
    <row r="31" spans="1:9" s="36" customFormat="1" ht="11.25">
      <c r="A31" s="62"/>
      <c r="B31" s="36" t="s">
        <v>162</v>
      </c>
      <c r="C31" s="37"/>
      <c r="D31" s="38"/>
      <c r="E31" s="38"/>
      <c r="F31" s="39"/>
      <c r="I31" s="32"/>
    </row>
    <row r="32" spans="1:9" s="36" customFormat="1" ht="11.25">
      <c r="A32" s="62"/>
      <c r="B32" s="36" t="s">
        <v>215</v>
      </c>
      <c r="C32" s="37" t="s">
        <v>57</v>
      </c>
      <c r="D32" s="38">
        <v>2820</v>
      </c>
      <c r="E32" s="38">
        <v>2810</v>
      </c>
      <c r="F32" s="39">
        <f>E32/D32</f>
        <v>0.9964539007092199</v>
      </c>
      <c r="I32" s="32"/>
    </row>
    <row r="33" spans="1:9" s="32" customFormat="1" ht="11.25">
      <c r="A33" s="61" t="s">
        <v>143</v>
      </c>
      <c r="B33" s="32" t="s">
        <v>164</v>
      </c>
      <c r="C33" s="41"/>
      <c r="D33" s="34">
        <f>SUM(D34:D41)</f>
        <v>126843</v>
      </c>
      <c r="E33" s="34">
        <f>SUM(E34:E41)</f>
        <v>1360571</v>
      </c>
      <c r="F33" s="35">
        <f>E33/D33</f>
        <v>10.726417697468523</v>
      </c>
      <c r="I33" s="36"/>
    </row>
    <row r="34" spans="1:6" s="36" customFormat="1" ht="11.25">
      <c r="A34" s="62"/>
      <c r="B34" s="36" t="s">
        <v>165</v>
      </c>
      <c r="C34" s="37" t="s">
        <v>19</v>
      </c>
      <c r="D34" s="38">
        <v>2165</v>
      </c>
      <c r="E34" s="38">
        <v>2186</v>
      </c>
      <c r="F34" s="39">
        <f>E34/D34</f>
        <v>1.0096997690531178</v>
      </c>
    </row>
    <row r="35" spans="1:6" s="36" customFormat="1" ht="11.25">
      <c r="A35" s="62"/>
      <c r="B35" s="36" t="s">
        <v>166</v>
      </c>
      <c r="C35" s="37"/>
      <c r="D35" s="38"/>
      <c r="E35" s="38"/>
      <c r="F35" s="40"/>
    </row>
    <row r="36" spans="1:6" s="36" customFormat="1" ht="11.25">
      <c r="A36" s="62"/>
      <c r="B36" s="36" t="s">
        <v>167</v>
      </c>
      <c r="C36" s="37">
        <v>700</v>
      </c>
      <c r="D36" s="38">
        <v>33734</v>
      </c>
      <c r="E36" s="38">
        <v>32621</v>
      </c>
      <c r="F36" s="39">
        <f>E36/D36</f>
        <v>0.9670065808976107</v>
      </c>
    </row>
    <row r="37" spans="1:6" s="36" customFormat="1" ht="11.25">
      <c r="A37" s="62"/>
      <c r="B37" s="36" t="s">
        <v>168</v>
      </c>
      <c r="C37" s="37"/>
      <c r="D37" s="38"/>
      <c r="E37" s="38"/>
      <c r="F37" s="40"/>
    </row>
    <row r="38" spans="1:6" s="36" customFormat="1" ht="11.25">
      <c r="A38" s="62"/>
      <c r="B38" s="36" t="s">
        <v>169</v>
      </c>
      <c r="C38" s="37"/>
      <c r="D38" s="38"/>
      <c r="E38" s="38"/>
      <c r="F38" s="40"/>
    </row>
    <row r="39" spans="1:6" s="36" customFormat="1" ht="11.25">
      <c r="A39" s="62"/>
      <c r="B39" s="36" t="s">
        <v>170</v>
      </c>
      <c r="C39" s="37">
        <v>700</v>
      </c>
      <c r="D39" s="38">
        <v>88450</v>
      </c>
      <c r="E39" s="38">
        <v>1323270</v>
      </c>
      <c r="F39" s="39">
        <f>E39/D39</f>
        <v>14.960655737704919</v>
      </c>
    </row>
    <row r="40" spans="1:6" s="36" customFormat="1" ht="11.25">
      <c r="A40" s="62"/>
      <c r="B40" s="36" t="s">
        <v>171</v>
      </c>
      <c r="C40" s="37"/>
      <c r="D40" s="38"/>
      <c r="E40" s="38"/>
      <c r="F40" s="40"/>
    </row>
    <row r="41" spans="1:9" s="36" customFormat="1" ht="11.25">
      <c r="A41" s="62"/>
      <c r="B41" s="36" t="s">
        <v>172</v>
      </c>
      <c r="C41" s="37">
        <v>700</v>
      </c>
      <c r="D41" s="38">
        <v>2494</v>
      </c>
      <c r="E41" s="38">
        <v>2494</v>
      </c>
      <c r="F41" s="39">
        <f>E41/D41</f>
        <v>1</v>
      </c>
      <c r="I41" s="32"/>
    </row>
    <row r="42" spans="1:9" s="32" customFormat="1" ht="11.25">
      <c r="A42" s="61" t="s">
        <v>173</v>
      </c>
      <c r="B42" s="32" t="s">
        <v>174</v>
      </c>
      <c r="C42" s="41"/>
      <c r="D42" s="34">
        <f>SUM(D43:D55)</f>
        <v>553853</v>
      </c>
      <c r="E42" s="34">
        <f>SUM(E43:E55)</f>
        <v>2136999</v>
      </c>
      <c r="F42" s="35">
        <f>E42/D42</f>
        <v>3.858422722274683</v>
      </c>
      <c r="I42" s="36"/>
    </row>
    <row r="43" spans="1:6" s="36" customFormat="1" ht="11.25">
      <c r="A43" s="62"/>
      <c r="B43" s="36" t="s">
        <v>175</v>
      </c>
      <c r="C43" s="37">
        <v>400</v>
      </c>
      <c r="D43" s="38">
        <v>208350</v>
      </c>
      <c r="E43" s="38">
        <v>208350</v>
      </c>
      <c r="F43" s="39">
        <f>E43/D43</f>
        <v>1</v>
      </c>
    </row>
    <row r="44" spans="1:6" s="36" customFormat="1" ht="11.25">
      <c r="A44" s="62"/>
      <c r="B44" s="36" t="s">
        <v>176</v>
      </c>
      <c r="C44" s="37"/>
      <c r="D44" s="38"/>
      <c r="E44" s="38"/>
      <c r="F44" s="40"/>
    </row>
    <row r="45" spans="1:6" s="36" customFormat="1" ht="11.25">
      <c r="A45" s="62"/>
      <c r="B45" s="36" t="s">
        <v>177</v>
      </c>
      <c r="C45" s="37"/>
      <c r="D45" s="38"/>
      <c r="E45" s="38"/>
      <c r="F45" s="40"/>
    </row>
    <row r="46" spans="1:6" s="36" customFormat="1" ht="11.25">
      <c r="A46" s="62"/>
      <c r="B46" s="36" t="s">
        <v>178</v>
      </c>
      <c r="C46" s="37"/>
      <c r="D46" s="38"/>
      <c r="E46" s="38"/>
      <c r="F46" s="40"/>
    </row>
    <row r="47" spans="1:6" s="36" customFormat="1" ht="11.25">
      <c r="A47" s="62"/>
      <c r="B47" s="36" t="s">
        <v>179</v>
      </c>
      <c r="C47" s="37">
        <v>750</v>
      </c>
      <c r="D47" s="38">
        <v>300</v>
      </c>
      <c r="E47" s="38">
        <v>300</v>
      </c>
      <c r="F47" s="39">
        <f>E47/D47</f>
        <v>1</v>
      </c>
    </row>
    <row r="48" spans="1:6" s="36" customFormat="1" ht="11.25">
      <c r="A48" s="62"/>
      <c r="C48" s="37">
        <v>801</v>
      </c>
      <c r="D48" s="38">
        <v>367</v>
      </c>
      <c r="E48" s="38">
        <v>367</v>
      </c>
      <c r="F48" s="40">
        <f>(E48/D48)</f>
        <v>1</v>
      </c>
    </row>
    <row r="49" spans="1:6" s="36" customFormat="1" ht="11.25">
      <c r="A49" s="62"/>
      <c r="C49" s="37" t="s">
        <v>113</v>
      </c>
      <c r="D49" s="38">
        <v>48</v>
      </c>
      <c r="E49" s="38">
        <v>30</v>
      </c>
      <c r="F49" s="40">
        <f>E49/D49</f>
        <v>0.625</v>
      </c>
    </row>
    <row r="50" spans="1:6" s="36" customFormat="1" ht="11.25">
      <c r="A50" s="62"/>
      <c r="B50" s="494" t="s">
        <v>504</v>
      </c>
      <c r="C50" s="37" t="s">
        <v>31</v>
      </c>
      <c r="D50" s="38">
        <v>328961</v>
      </c>
      <c r="E50" s="38">
        <v>1909158</v>
      </c>
      <c r="F50" s="39">
        <f>E50/D50</f>
        <v>5.803599818823508</v>
      </c>
    </row>
    <row r="51" spans="1:6" s="36" customFormat="1" ht="11.25">
      <c r="A51" s="62"/>
      <c r="B51" s="494" t="s">
        <v>505</v>
      </c>
      <c r="C51" s="37"/>
      <c r="D51" s="38"/>
      <c r="E51" s="38"/>
      <c r="F51" s="39"/>
    </row>
    <row r="52" spans="1:6" s="36" customFormat="1" ht="11.25">
      <c r="A52" s="62"/>
      <c r="B52" s="494" t="s">
        <v>506</v>
      </c>
      <c r="C52" s="37" t="s">
        <v>113</v>
      </c>
      <c r="D52" s="38">
        <v>14615</v>
      </c>
      <c r="E52" s="38">
        <v>17538</v>
      </c>
      <c r="F52" s="39">
        <f>E52/D52</f>
        <v>1.2</v>
      </c>
    </row>
    <row r="53" spans="1:6" s="36" customFormat="1" ht="11.25">
      <c r="A53" s="62"/>
      <c r="B53" s="36" t="s">
        <v>180</v>
      </c>
      <c r="C53" s="37">
        <v>756</v>
      </c>
      <c r="D53" s="38">
        <v>528</v>
      </c>
      <c r="E53" s="38">
        <v>572</v>
      </c>
      <c r="F53" s="39">
        <f>E53/D53</f>
        <v>1.0833333333333333</v>
      </c>
    </row>
    <row r="54" spans="1:9" s="47" customFormat="1" ht="11.25">
      <c r="A54" s="64"/>
      <c r="B54" s="43" t="s">
        <v>181</v>
      </c>
      <c r="C54" s="44"/>
      <c r="D54" s="45"/>
      <c r="E54" s="45"/>
      <c r="F54" s="46"/>
      <c r="I54" s="43"/>
    </row>
    <row r="55" spans="1:9" s="47" customFormat="1" ht="11.25">
      <c r="A55" s="64"/>
      <c r="B55" s="43" t="s">
        <v>182</v>
      </c>
      <c r="C55" s="44" t="s">
        <v>123</v>
      </c>
      <c r="D55" s="45">
        <v>684</v>
      </c>
      <c r="E55" s="45">
        <v>684</v>
      </c>
      <c r="F55" s="46">
        <f aca="true" t="shared" si="1" ref="F55:F60">E55/D55</f>
        <v>1</v>
      </c>
      <c r="I55" s="32"/>
    </row>
    <row r="56" spans="1:9" s="32" customFormat="1" ht="11.25">
      <c r="A56" s="61" t="s">
        <v>183</v>
      </c>
      <c r="B56" s="32" t="s">
        <v>185</v>
      </c>
      <c r="C56" s="41"/>
      <c r="D56" s="34">
        <f>SUM(D57,D58)</f>
        <v>2980745</v>
      </c>
      <c r="E56" s="34">
        <f>SUM(E57,E58)</f>
        <v>3047190</v>
      </c>
      <c r="F56" s="35">
        <f t="shared" si="1"/>
        <v>1.0222914070140183</v>
      </c>
      <c r="I56" s="36"/>
    </row>
    <row r="57" spans="1:6" s="36" customFormat="1" ht="11.25">
      <c r="A57" s="62"/>
      <c r="B57" s="36" t="s">
        <v>186</v>
      </c>
      <c r="C57" s="37">
        <v>758</v>
      </c>
      <c r="D57" s="38">
        <v>1832974</v>
      </c>
      <c r="E57" s="38">
        <v>2042845</v>
      </c>
      <c r="F57" s="39">
        <f t="shared" si="1"/>
        <v>1.1144975324254462</v>
      </c>
    </row>
    <row r="58" spans="1:6" s="36" customFormat="1" ht="11.25">
      <c r="A58" s="62"/>
      <c r="B58" s="36" t="s">
        <v>187</v>
      </c>
      <c r="C58" s="37" t="s">
        <v>95</v>
      </c>
      <c r="D58" s="38">
        <v>1147771</v>
      </c>
      <c r="E58" s="38">
        <v>1004345</v>
      </c>
      <c r="F58" s="39">
        <f t="shared" si="1"/>
        <v>0.8750395331472915</v>
      </c>
    </row>
    <row r="59" spans="1:6" s="36" customFormat="1" ht="11.25">
      <c r="A59" s="62"/>
      <c r="B59" s="36" t="s">
        <v>188</v>
      </c>
      <c r="C59" s="37" t="s">
        <v>95</v>
      </c>
      <c r="D59" s="38">
        <v>822844</v>
      </c>
      <c r="E59" s="38">
        <v>656091</v>
      </c>
      <c r="F59" s="39">
        <f t="shared" si="1"/>
        <v>0.7973455478802787</v>
      </c>
    </row>
    <row r="60" spans="1:9" s="36" customFormat="1" ht="11.25">
      <c r="A60" s="62"/>
      <c r="B60" s="36" t="s">
        <v>189</v>
      </c>
      <c r="C60" s="37" t="s">
        <v>95</v>
      </c>
      <c r="D60" s="38">
        <v>324927</v>
      </c>
      <c r="E60" s="38">
        <v>348254</v>
      </c>
      <c r="F60" s="39">
        <f t="shared" si="1"/>
        <v>1.0717915100930362</v>
      </c>
      <c r="H60" s="36" t="s">
        <v>546</v>
      </c>
      <c r="I60" s="32"/>
    </row>
    <row r="61" spans="1:6" s="32" customFormat="1" ht="11.25">
      <c r="A61" s="61" t="s">
        <v>184</v>
      </c>
      <c r="B61" s="32" t="s">
        <v>190</v>
      </c>
      <c r="C61" s="41"/>
      <c r="D61" s="34"/>
      <c r="E61" s="34"/>
      <c r="F61" s="42"/>
    </row>
    <row r="62" spans="1:9" s="32" customFormat="1" ht="11.25">
      <c r="A62" s="61"/>
      <c r="B62" s="32" t="s">
        <v>191</v>
      </c>
      <c r="C62" s="41"/>
      <c r="D62" s="34">
        <f>SUM(D64:D71)</f>
        <v>468947</v>
      </c>
      <c r="E62" s="34">
        <f>SUM(E64:E71)</f>
        <v>518306</v>
      </c>
      <c r="F62" s="35">
        <f>E62/D62</f>
        <v>1.1052549648467738</v>
      </c>
      <c r="I62" s="36"/>
    </row>
    <row r="63" spans="1:6" s="36" customFormat="1" ht="11.25">
      <c r="A63" s="62"/>
      <c r="B63" s="36" t="s">
        <v>192</v>
      </c>
      <c r="C63" s="37"/>
      <c r="D63" s="38"/>
      <c r="E63" s="38"/>
      <c r="F63" s="40"/>
    </row>
    <row r="64" spans="1:6" s="36" customFormat="1" ht="11.25">
      <c r="A64" s="62"/>
      <c r="B64" s="36" t="s">
        <v>193</v>
      </c>
      <c r="C64" s="37">
        <v>750</v>
      </c>
      <c r="D64" s="38">
        <v>24292</v>
      </c>
      <c r="E64" s="38">
        <v>24293</v>
      </c>
      <c r="F64" s="39">
        <f>E64/D64</f>
        <v>1.0000411658159065</v>
      </c>
    </row>
    <row r="65" spans="1:6" s="36" customFormat="1" ht="11.25">
      <c r="A65" s="62"/>
      <c r="B65" s="36" t="s">
        <v>194</v>
      </c>
      <c r="C65" s="37"/>
      <c r="D65" s="38"/>
      <c r="E65" s="38"/>
      <c r="F65" s="40"/>
    </row>
    <row r="66" spans="1:6" s="36" customFormat="1" ht="11.25">
      <c r="A66" s="62"/>
      <c r="B66" s="36" t="s">
        <v>195</v>
      </c>
      <c r="C66" s="37"/>
      <c r="D66" s="38"/>
      <c r="E66" s="38"/>
      <c r="F66" s="40"/>
    </row>
    <row r="67" spans="1:6" s="36" customFormat="1" ht="11.25">
      <c r="A67" s="62"/>
      <c r="B67" s="36" t="s">
        <v>196</v>
      </c>
      <c r="C67" s="37">
        <v>751</v>
      </c>
      <c r="D67" s="38">
        <v>512</v>
      </c>
      <c r="E67" s="38">
        <v>513</v>
      </c>
      <c r="F67" s="39">
        <f>E67/D67</f>
        <v>1.001953125</v>
      </c>
    </row>
    <row r="68" spans="1:6" s="36" customFormat="1" ht="11.25">
      <c r="A68" s="62"/>
      <c r="B68" s="36" t="s">
        <v>197</v>
      </c>
      <c r="C68" s="37"/>
      <c r="D68" s="38"/>
      <c r="E68" s="38"/>
      <c r="F68" s="40"/>
    </row>
    <row r="69" spans="1:6" s="36" customFormat="1" ht="11.25">
      <c r="A69" s="62"/>
      <c r="B69" s="36" t="s">
        <v>198</v>
      </c>
      <c r="C69" s="37">
        <v>754</v>
      </c>
      <c r="D69" s="38">
        <v>1000</v>
      </c>
      <c r="E69" s="38">
        <v>1000</v>
      </c>
      <c r="F69" s="39">
        <f>E69/D69</f>
        <v>1</v>
      </c>
    </row>
    <row r="70" spans="1:6" s="36" customFormat="1" ht="11.25">
      <c r="A70" s="62"/>
      <c r="B70" s="36" t="s">
        <v>507</v>
      </c>
      <c r="C70" s="37" t="s">
        <v>113</v>
      </c>
      <c r="D70" s="38">
        <v>442000</v>
      </c>
      <c r="E70" s="38">
        <v>492000</v>
      </c>
      <c r="F70" s="39">
        <f>E70/D70</f>
        <v>1.1131221719457014</v>
      </c>
    </row>
    <row r="71" spans="1:6" s="36" customFormat="1" ht="11.25">
      <c r="A71" s="62"/>
      <c r="B71" s="36" t="s">
        <v>199</v>
      </c>
      <c r="C71" s="37" t="s">
        <v>113</v>
      </c>
      <c r="D71" s="38">
        <v>1143</v>
      </c>
      <c r="E71" s="38">
        <v>500</v>
      </c>
      <c r="F71" s="40">
        <f>E71/D71</f>
        <v>0.4374453193350831</v>
      </c>
    </row>
    <row r="72" spans="1:9" s="49" customFormat="1" ht="11.25">
      <c r="A72" s="69" t="s">
        <v>201</v>
      </c>
      <c r="B72" s="48" t="s">
        <v>203</v>
      </c>
      <c r="C72" s="50"/>
      <c r="D72" s="51"/>
      <c r="E72" s="51"/>
      <c r="F72" s="52"/>
      <c r="I72" s="48"/>
    </row>
    <row r="73" spans="1:9" s="49" customFormat="1" ht="11.25">
      <c r="A73" s="65"/>
      <c r="B73" s="48" t="s">
        <v>204</v>
      </c>
      <c r="C73" s="50"/>
      <c r="D73" s="53">
        <f>SUM(D74:D77)</f>
        <v>126800</v>
      </c>
      <c r="E73" s="53">
        <f>SUM(E74:E77)</f>
        <v>123300</v>
      </c>
      <c r="F73" s="54">
        <f>E73/D73</f>
        <v>0.972397476340694</v>
      </c>
      <c r="I73" s="48"/>
    </row>
    <row r="74" spans="1:9" s="498" customFormat="1" ht="11.25">
      <c r="A74" s="495"/>
      <c r="B74" s="55" t="s">
        <v>199</v>
      </c>
      <c r="C74" s="496" t="s">
        <v>113</v>
      </c>
      <c r="D74" s="497">
        <v>400</v>
      </c>
      <c r="E74" s="497">
        <v>1800</v>
      </c>
      <c r="F74" s="54">
        <f>E74/D74</f>
        <v>4.5</v>
      </c>
      <c r="I74" s="55"/>
    </row>
    <row r="75" spans="1:9" s="49" customFormat="1" ht="11.25">
      <c r="A75" s="65"/>
      <c r="B75" s="55" t="s">
        <v>200</v>
      </c>
      <c r="C75" s="50" t="s">
        <v>113</v>
      </c>
      <c r="D75" s="51">
        <v>37000</v>
      </c>
      <c r="E75" s="51">
        <v>24000</v>
      </c>
      <c r="F75" s="56">
        <f>E75/D75</f>
        <v>0.6486486486486487</v>
      </c>
      <c r="I75" s="55"/>
    </row>
    <row r="76" spans="1:9" s="49" customFormat="1" ht="11.25">
      <c r="A76" s="65"/>
      <c r="B76" s="55" t="s">
        <v>508</v>
      </c>
      <c r="C76" s="50" t="s">
        <v>113</v>
      </c>
      <c r="D76" s="51">
        <v>0</v>
      </c>
      <c r="E76" s="51">
        <v>15000</v>
      </c>
      <c r="F76" s="56">
        <v>0</v>
      </c>
      <c r="I76" s="55"/>
    </row>
    <row r="77" spans="1:9" s="49" customFormat="1" ht="11.25">
      <c r="A77" s="65"/>
      <c r="B77" s="55" t="s">
        <v>205</v>
      </c>
      <c r="C77" s="50" t="s">
        <v>113</v>
      </c>
      <c r="D77" s="51">
        <v>89400</v>
      </c>
      <c r="E77" s="51">
        <v>82500</v>
      </c>
      <c r="F77" s="56">
        <f>E77/D77</f>
        <v>0.9228187919463087</v>
      </c>
      <c r="I77" s="55"/>
    </row>
    <row r="78" spans="1:6" s="48" customFormat="1" ht="11.25">
      <c r="A78" s="66" t="s">
        <v>202</v>
      </c>
      <c r="B78" s="48" t="s">
        <v>206</v>
      </c>
      <c r="C78" s="57"/>
      <c r="D78" s="53"/>
      <c r="E78" s="53"/>
      <c r="F78" s="54"/>
    </row>
    <row r="79" spans="1:9" s="48" customFormat="1" ht="12" customHeight="1">
      <c r="A79" s="66"/>
      <c r="B79" s="48" t="s">
        <v>207</v>
      </c>
      <c r="C79" s="44" t="s">
        <v>57</v>
      </c>
      <c r="D79" s="53">
        <v>90496</v>
      </c>
      <c r="E79" s="53">
        <v>94956</v>
      </c>
      <c r="F79" s="54">
        <f>E79/D79</f>
        <v>1.049283946251768</v>
      </c>
      <c r="I79" s="32"/>
    </row>
    <row r="80" spans="1:6" s="32" customFormat="1" ht="11.25">
      <c r="A80" s="61" t="s">
        <v>208</v>
      </c>
      <c r="B80" s="32" t="s">
        <v>210</v>
      </c>
      <c r="C80" s="44">
        <v>756</v>
      </c>
      <c r="D80" s="34">
        <v>68316</v>
      </c>
      <c r="E80" s="34">
        <v>36750</v>
      </c>
      <c r="F80" s="35">
        <f>E80/D80</f>
        <v>0.5379413314596874</v>
      </c>
    </row>
    <row r="81" spans="1:9" s="58" customFormat="1" ht="11.25">
      <c r="A81" s="61">
        <v>10</v>
      </c>
      <c r="B81" s="32" t="s">
        <v>211</v>
      </c>
      <c r="C81" s="44"/>
      <c r="D81" s="34"/>
      <c r="E81" s="34"/>
      <c r="F81" s="35"/>
      <c r="I81" s="32"/>
    </row>
    <row r="82" spans="1:9" s="48" customFormat="1" ht="11.25">
      <c r="A82" s="61"/>
      <c r="B82" s="32" t="s">
        <v>212</v>
      </c>
      <c r="C82" s="44"/>
      <c r="D82" s="34"/>
      <c r="E82" s="34"/>
      <c r="F82" s="35"/>
      <c r="I82" s="32"/>
    </row>
    <row r="83" spans="1:9" s="58" customFormat="1" ht="11.25">
      <c r="A83" s="61"/>
      <c r="B83" s="32" t="s">
        <v>213</v>
      </c>
      <c r="C83" s="44"/>
      <c r="D83" s="34">
        <f>SUM(D85:D85)</f>
        <v>1958</v>
      </c>
      <c r="E83" s="34">
        <f>SUM(E85:E85)</f>
        <v>1300</v>
      </c>
      <c r="F83" s="35">
        <f>E83/D83</f>
        <v>0.6639427987742594</v>
      </c>
      <c r="I83" s="32"/>
    </row>
    <row r="84" spans="1:9" s="58" customFormat="1" ht="11.25">
      <c r="A84" s="61"/>
      <c r="B84" s="494" t="s">
        <v>544</v>
      </c>
      <c r="C84" s="37"/>
      <c r="D84" s="38"/>
      <c r="E84" s="38"/>
      <c r="F84" s="39"/>
      <c r="I84" s="32"/>
    </row>
    <row r="85" spans="1:9" s="58" customFormat="1" ht="11.25">
      <c r="A85" s="61"/>
      <c r="B85" s="494" t="s">
        <v>545</v>
      </c>
      <c r="C85" s="37" t="s">
        <v>113</v>
      </c>
      <c r="D85" s="38">
        <v>1958</v>
      </c>
      <c r="E85" s="38">
        <v>1300</v>
      </c>
      <c r="F85" s="39">
        <f>E85/D85</f>
        <v>0.6639427987742594</v>
      </c>
      <c r="I85" s="32"/>
    </row>
    <row r="86" spans="1:9" s="58" customFormat="1" ht="11.25">
      <c r="A86" s="61" t="s">
        <v>209</v>
      </c>
      <c r="B86" s="32" t="s">
        <v>214</v>
      </c>
      <c r="C86" s="44" t="s">
        <v>123</v>
      </c>
      <c r="D86" s="75">
        <v>1413924</v>
      </c>
      <c r="E86" s="34">
        <v>5056727</v>
      </c>
      <c r="F86" s="35">
        <f>E86/D86</f>
        <v>3.576378221177376</v>
      </c>
      <c r="I86" s="32"/>
    </row>
    <row r="87" spans="1:9" s="22" customFormat="1" ht="12.75">
      <c r="A87" s="67"/>
      <c r="B87" s="16"/>
      <c r="C87" s="19"/>
      <c r="D87" s="17"/>
      <c r="E87" s="20"/>
      <c r="F87" s="21"/>
      <c r="I87" s="5"/>
    </row>
    <row r="88" spans="3:9" ht="12.75">
      <c r="C88" s="19"/>
      <c r="D88" s="74"/>
      <c r="I88" s="23"/>
    </row>
    <row r="89" spans="1:6" s="23" customFormat="1" ht="15">
      <c r="A89" s="68"/>
      <c r="B89" s="100" t="s">
        <v>230</v>
      </c>
      <c r="C89" s="24"/>
      <c r="D89" s="25">
        <f>SUM(D13,D28,D33,D42,D56,D62,D79,D80,D73,D83,D86)</f>
        <v>8133340</v>
      </c>
      <c r="E89" s="25">
        <f>SUM(E13,E28,E33,E42,E56,E62,E79,E80,E73,E83,E86)</f>
        <v>14471974</v>
      </c>
      <c r="F89" s="26">
        <f>E89/D89</f>
        <v>1.7793396070986827</v>
      </c>
    </row>
    <row r="90" ht="11.25">
      <c r="C90" s="18"/>
    </row>
    <row r="91" ht="11.25">
      <c r="C91" s="18"/>
    </row>
    <row r="92" ht="11.25">
      <c r="C92" s="18"/>
    </row>
    <row r="93" ht="11.25">
      <c r="C93" s="70"/>
    </row>
    <row r="94" ht="11.25">
      <c r="C94" s="70"/>
    </row>
    <row r="95" ht="11.25">
      <c r="C95" s="70"/>
    </row>
    <row r="96" ht="11.25">
      <c r="C96" s="70"/>
    </row>
    <row r="97" ht="11.25">
      <c r="C97" s="70"/>
    </row>
    <row r="98" ht="11.25">
      <c r="C98" s="70"/>
    </row>
    <row r="99" ht="11.25">
      <c r="C99" s="70"/>
    </row>
    <row r="100" ht="11.25">
      <c r="C100" s="70"/>
    </row>
    <row r="101" ht="11.25">
      <c r="C101" s="70"/>
    </row>
    <row r="102" ht="11.25">
      <c r="C102" s="70"/>
    </row>
    <row r="103" ht="11.25">
      <c r="C103" s="70"/>
    </row>
    <row r="104" ht="11.25">
      <c r="C104" s="70"/>
    </row>
    <row r="105" ht="11.25">
      <c r="C105" s="70"/>
    </row>
    <row r="106" ht="11.25">
      <c r="C106" s="70"/>
    </row>
    <row r="107" ht="11.25">
      <c r="C107" s="70"/>
    </row>
    <row r="108" ht="12.75">
      <c r="C108" s="71"/>
    </row>
    <row r="109" ht="12.75">
      <c r="C109" s="71"/>
    </row>
    <row r="110" ht="12.75">
      <c r="C110" s="72"/>
    </row>
    <row r="111" ht="11.25">
      <c r="C111" s="73"/>
    </row>
    <row r="112" ht="11.25">
      <c r="C112" s="7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M66"/>
  <sheetViews>
    <sheetView workbookViewId="0" topLeftCell="A1">
      <selection activeCell="H5" sqref="H5"/>
    </sheetView>
  </sheetViews>
  <sheetFormatPr defaultColWidth="9.33203125" defaultRowHeight="12.75"/>
  <cols>
    <col min="1" max="1" width="5.5" style="152" customWidth="1"/>
    <col min="2" max="2" width="28.66015625" style="152" customWidth="1"/>
    <col min="3" max="3" width="10.33203125" style="152" customWidth="1"/>
    <col min="4" max="4" width="6.33203125" style="177" customWidth="1"/>
    <col min="5" max="5" width="14.33203125" style="149" customWidth="1"/>
    <col min="6" max="6" width="11.5" style="149" customWidth="1"/>
    <col min="7" max="7" width="14.33203125" style="149" customWidth="1"/>
    <col min="8" max="8" width="13.33203125" style="149" customWidth="1"/>
    <col min="9" max="9" width="13" style="149" customWidth="1"/>
    <col min="10" max="10" width="12" style="149" customWidth="1"/>
    <col min="11" max="11" width="10.83203125" style="149" customWidth="1"/>
    <col min="12" max="12" width="11.66015625" style="149" customWidth="1"/>
    <col min="13" max="16384" width="9.33203125" style="80" customWidth="1"/>
  </cols>
  <sheetData>
    <row r="4" spans="4:12" s="43" customFormat="1" ht="11.25">
      <c r="D4" s="280"/>
      <c r="E4" s="45"/>
      <c r="F4" s="45"/>
      <c r="G4" s="45"/>
      <c r="H4" s="45" t="s">
        <v>770</v>
      </c>
      <c r="I4" s="45"/>
      <c r="J4" s="45"/>
      <c r="K4" s="45"/>
      <c r="L4" s="45"/>
    </row>
    <row r="5" spans="4:12" s="43" customFormat="1" ht="11.25">
      <c r="D5" s="280"/>
      <c r="E5" s="45"/>
      <c r="F5" s="45"/>
      <c r="G5" s="45"/>
      <c r="H5" s="45" t="s">
        <v>771</v>
      </c>
      <c r="I5" s="45"/>
      <c r="J5" s="45"/>
      <c r="K5" s="45"/>
      <c r="L5" s="45"/>
    </row>
    <row r="6" spans="4:12" s="170" customFormat="1" ht="12.75">
      <c r="D6" s="707"/>
      <c r="E6" s="20"/>
      <c r="F6" s="20"/>
      <c r="G6" s="20"/>
      <c r="H6" s="20"/>
      <c r="I6" s="20"/>
      <c r="J6" s="20"/>
      <c r="K6" s="20"/>
      <c r="L6" s="20"/>
    </row>
    <row r="7" spans="1:12" s="174" customFormat="1" ht="20.25">
      <c r="A7" s="171" t="s">
        <v>694</v>
      </c>
      <c r="B7" s="171"/>
      <c r="C7" s="171"/>
      <c r="D7" s="172"/>
      <c r="E7" s="173"/>
      <c r="F7" s="173"/>
      <c r="G7" s="173"/>
      <c r="H7" s="173"/>
      <c r="I7" s="173"/>
      <c r="J7" s="173"/>
      <c r="K7" s="173"/>
      <c r="L7" s="173"/>
    </row>
    <row r="8" spans="1:12" s="174" customFormat="1" ht="20.25">
      <c r="A8" s="171" t="s">
        <v>372</v>
      </c>
      <c r="B8" s="171"/>
      <c r="C8" s="171"/>
      <c r="D8" s="172"/>
      <c r="E8" s="173"/>
      <c r="F8" s="173"/>
      <c r="G8" s="173"/>
      <c r="H8" s="173"/>
      <c r="I8" s="173"/>
      <c r="J8" s="173"/>
      <c r="K8" s="173"/>
      <c r="L8" s="173"/>
    </row>
    <row r="9" spans="1:12" ht="13.5" thickBot="1">
      <c r="A9" s="175"/>
      <c r="B9" s="175"/>
      <c r="C9" s="175"/>
      <c r="D9" s="176"/>
      <c r="E9" s="150"/>
      <c r="F9" s="150"/>
      <c r="G9" s="150"/>
      <c r="H9" s="150"/>
      <c r="I9" s="150"/>
      <c r="J9" s="150"/>
      <c r="K9" s="150"/>
      <c r="L9" s="150"/>
    </row>
    <row r="10" spans="1:12" ht="12.75">
      <c r="A10" s="178" t="s">
        <v>373</v>
      </c>
      <c r="B10" s="179" t="s">
        <v>374</v>
      </c>
      <c r="C10" s="180" t="s">
        <v>375</v>
      </c>
      <c r="D10" s="181" t="s">
        <v>376</v>
      </c>
      <c r="E10" s="182" t="s">
        <v>377</v>
      </c>
      <c r="F10" s="182" t="s">
        <v>378</v>
      </c>
      <c r="G10" s="182" t="s">
        <v>379</v>
      </c>
      <c r="H10" s="183" t="s">
        <v>380</v>
      </c>
      <c r="I10" s="184"/>
      <c r="J10" s="184"/>
      <c r="K10" s="184"/>
      <c r="L10" s="185"/>
    </row>
    <row r="11" spans="1:12" ht="12.75">
      <c r="A11" s="186"/>
      <c r="B11" s="187" t="s">
        <v>381</v>
      </c>
      <c r="C11" s="188" t="s">
        <v>382</v>
      </c>
      <c r="D11" s="189" t="s">
        <v>383</v>
      </c>
      <c r="E11" s="190" t="s">
        <v>384</v>
      </c>
      <c r="F11" s="190" t="s">
        <v>385</v>
      </c>
      <c r="G11" s="190" t="s">
        <v>386</v>
      </c>
      <c r="H11" s="190" t="s">
        <v>387</v>
      </c>
      <c r="I11" s="190" t="s">
        <v>388</v>
      </c>
      <c r="J11" s="190" t="s">
        <v>388</v>
      </c>
      <c r="K11" s="190" t="s">
        <v>389</v>
      </c>
      <c r="L11" s="191" t="s">
        <v>390</v>
      </c>
    </row>
    <row r="12" spans="1:12" ht="12.75">
      <c r="A12" s="186"/>
      <c r="B12" s="187" t="s">
        <v>391</v>
      </c>
      <c r="C12" s="188" t="s">
        <v>383</v>
      </c>
      <c r="D12" s="189"/>
      <c r="E12" s="190" t="s">
        <v>385</v>
      </c>
      <c r="F12" s="190"/>
      <c r="G12" s="190" t="s">
        <v>392</v>
      </c>
      <c r="H12" s="190" t="s">
        <v>393</v>
      </c>
      <c r="I12" s="190" t="s">
        <v>394</v>
      </c>
      <c r="J12" s="190" t="s">
        <v>395</v>
      </c>
      <c r="K12" s="192"/>
      <c r="L12" s="191" t="s">
        <v>396</v>
      </c>
    </row>
    <row r="13" spans="1:12" ht="12.75">
      <c r="A13" s="193"/>
      <c r="B13" s="194"/>
      <c r="C13" s="195" t="s">
        <v>397</v>
      </c>
      <c r="D13" s="196"/>
      <c r="E13" s="197" t="s">
        <v>398</v>
      </c>
      <c r="F13" s="198"/>
      <c r="G13" s="197"/>
      <c r="H13" s="198"/>
      <c r="I13" s="198"/>
      <c r="J13" s="198"/>
      <c r="K13" s="198"/>
      <c r="L13" s="199"/>
    </row>
    <row r="14" spans="1:12" s="170" customFormat="1" ht="13.5" thickBot="1">
      <c r="A14" s="200">
        <v>1</v>
      </c>
      <c r="B14" s="201">
        <v>2</v>
      </c>
      <c r="C14" s="201">
        <v>3</v>
      </c>
      <c r="D14" s="202">
        <v>4</v>
      </c>
      <c r="E14" s="202">
        <v>5</v>
      </c>
      <c r="F14" s="202">
        <v>6</v>
      </c>
      <c r="G14" s="202">
        <v>7</v>
      </c>
      <c r="H14" s="202">
        <v>8</v>
      </c>
      <c r="I14" s="202">
        <v>9</v>
      </c>
      <c r="J14" s="203">
        <v>10</v>
      </c>
      <c r="K14" s="203">
        <v>11</v>
      </c>
      <c r="L14" s="204">
        <v>12</v>
      </c>
    </row>
    <row r="15" spans="1:12" s="208" customFormat="1" ht="12.75">
      <c r="A15" s="205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</row>
    <row r="16" spans="1:12" s="170" customFormat="1" ht="12.75">
      <c r="A16" s="209"/>
      <c r="B16" s="210" t="s">
        <v>399</v>
      </c>
      <c r="C16" s="210"/>
      <c r="D16" s="211"/>
      <c r="E16" s="212"/>
      <c r="F16" s="212"/>
      <c r="G16" s="212"/>
      <c r="H16" s="212"/>
      <c r="I16" s="212"/>
      <c r="J16" s="212"/>
      <c r="K16" s="212"/>
      <c r="L16" s="213"/>
    </row>
    <row r="17" spans="1:12" s="170" customFormat="1" ht="13.5" thickBot="1">
      <c r="A17" s="214"/>
      <c r="B17" s="215"/>
      <c r="C17" s="215"/>
      <c r="D17" s="216"/>
      <c r="E17" s="217"/>
      <c r="F17" s="217"/>
      <c r="G17" s="217"/>
      <c r="H17" s="217"/>
      <c r="I17" s="217"/>
      <c r="J17" s="217"/>
      <c r="K17" s="217"/>
      <c r="L17" s="218"/>
    </row>
    <row r="18" spans="1:12" ht="12.75">
      <c r="A18" s="219" t="s">
        <v>400</v>
      </c>
      <c r="B18" s="220" t="s">
        <v>401</v>
      </c>
      <c r="C18" s="221" t="s">
        <v>402</v>
      </c>
      <c r="D18" s="222">
        <v>2004</v>
      </c>
      <c r="E18" s="223">
        <v>15527271.91</v>
      </c>
      <c r="F18" s="223">
        <v>350968</v>
      </c>
      <c r="G18" s="223">
        <f aca="true" t="shared" si="0" ref="G18:L18">SUM(G23:G27)</f>
        <v>15527271.91</v>
      </c>
      <c r="H18" s="223">
        <f t="shared" si="0"/>
        <v>5062271.91</v>
      </c>
      <c r="I18" s="223">
        <f t="shared" si="0"/>
        <v>6746000</v>
      </c>
      <c r="J18" s="223">
        <f t="shared" si="0"/>
        <v>3719000</v>
      </c>
      <c r="K18" s="223">
        <f t="shared" si="0"/>
        <v>0</v>
      </c>
      <c r="L18" s="224">
        <f t="shared" si="0"/>
        <v>0</v>
      </c>
    </row>
    <row r="19" spans="1:12" ht="12.75">
      <c r="A19" s="225"/>
      <c r="B19" s="226" t="s">
        <v>403</v>
      </c>
      <c r="C19" s="227" t="s">
        <v>404</v>
      </c>
      <c r="D19" s="228">
        <v>2010</v>
      </c>
      <c r="E19" s="229"/>
      <c r="F19" s="229"/>
      <c r="G19" s="229"/>
      <c r="H19" s="229"/>
      <c r="I19" s="229"/>
      <c r="J19" s="229"/>
      <c r="K19" s="229"/>
      <c r="L19" s="230"/>
    </row>
    <row r="20" spans="1:12" ht="12.75">
      <c r="A20" s="225"/>
      <c r="B20" s="226" t="s">
        <v>405</v>
      </c>
      <c r="C20" s="227" t="s">
        <v>406</v>
      </c>
      <c r="D20" s="228"/>
      <c r="E20" s="229"/>
      <c r="F20" s="229"/>
      <c r="G20" s="229"/>
      <c r="H20" s="229"/>
      <c r="I20" s="229"/>
      <c r="J20" s="229"/>
      <c r="K20" s="229"/>
      <c r="L20" s="230"/>
    </row>
    <row r="21" spans="1:12" ht="12.75">
      <c r="A21" s="225"/>
      <c r="B21" s="226" t="s">
        <v>407</v>
      </c>
      <c r="C21" s="227" t="s">
        <v>408</v>
      </c>
      <c r="D21" s="228"/>
      <c r="E21" s="229"/>
      <c r="F21" s="229"/>
      <c r="G21" s="229"/>
      <c r="H21" s="229"/>
      <c r="I21" s="229"/>
      <c r="J21" s="229"/>
      <c r="K21" s="229"/>
      <c r="L21" s="230"/>
    </row>
    <row r="22" spans="1:12" ht="12.75">
      <c r="A22" s="225"/>
      <c r="B22" s="226" t="s">
        <v>409</v>
      </c>
      <c r="C22" s="231"/>
      <c r="D22" s="228"/>
      <c r="E22" s="229"/>
      <c r="F22" s="229"/>
      <c r="G22" s="232"/>
      <c r="H22" s="232"/>
      <c r="I22" s="232"/>
      <c r="J22" s="232"/>
      <c r="K22" s="232"/>
      <c r="L22" s="230"/>
    </row>
    <row r="23" spans="1:12" ht="12.75">
      <c r="A23" s="225"/>
      <c r="B23" s="233" t="s">
        <v>692</v>
      </c>
      <c r="C23" s="231"/>
      <c r="D23" s="228"/>
      <c r="E23" s="229"/>
      <c r="F23" s="229"/>
      <c r="G23" s="234">
        <v>35990</v>
      </c>
      <c r="H23" s="234">
        <v>35990</v>
      </c>
      <c r="I23" s="234"/>
      <c r="J23" s="234"/>
      <c r="K23" s="234"/>
      <c r="L23" s="235"/>
    </row>
    <row r="24" spans="1:12" ht="12.75">
      <c r="A24" s="225"/>
      <c r="B24" s="236">
        <v>2007</v>
      </c>
      <c r="C24" s="231"/>
      <c r="D24" s="228"/>
      <c r="E24" s="229"/>
      <c r="F24" s="229"/>
      <c r="G24" s="234"/>
      <c r="H24" s="234"/>
      <c r="I24" s="234"/>
      <c r="J24" s="234"/>
      <c r="K24" s="234"/>
      <c r="L24" s="235"/>
    </row>
    <row r="25" spans="1:12" ht="12.75">
      <c r="A25" s="225"/>
      <c r="B25" s="236">
        <v>2008</v>
      </c>
      <c r="C25" s="231"/>
      <c r="D25" s="228"/>
      <c r="E25" s="229"/>
      <c r="F25" s="229"/>
      <c r="G25" s="234">
        <v>767042.91</v>
      </c>
      <c r="H25" s="234">
        <v>216344.91</v>
      </c>
      <c r="I25" s="234">
        <v>275349</v>
      </c>
      <c r="J25" s="234">
        <v>275349</v>
      </c>
      <c r="K25" s="234"/>
      <c r="L25" s="235"/>
    </row>
    <row r="26" spans="1:12" ht="12.75">
      <c r="A26" s="225"/>
      <c r="B26" s="236">
        <v>2009</v>
      </c>
      <c r="C26" s="231"/>
      <c r="D26" s="228"/>
      <c r="E26" s="229"/>
      <c r="F26" s="229"/>
      <c r="G26" s="234">
        <v>5956997</v>
      </c>
      <c r="H26" s="234">
        <v>2222210</v>
      </c>
      <c r="I26" s="234">
        <v>1413924</v>
      </c>
      <c r="J26" s="234">
        <v>2320863</v>
      </c>
      <c r="K26" s="234"/>
      <c r="L26" s="235"/>
    </row>
    <row r="27" spans="1:12" ht="13.5" thickBot="1">
      <c r="A27" s="237"/>
      <c r="B27" s="238">
        <v>2010</v>
      </c>
      <c r="C27" s="239"/>
      <c r="D27" s="240"/>
      <c r="E27" s="241"/>
      <c r="F27" s="241"/>
      <c r="G27" s="242">
        <v>8767242</v>
      </c>
      <c r="H27" s="242">
        <v>2587727</v>
      </c>
      <c r="I27" s="242">
        <v>5056727</v>
      </c>
      <c r="J27" s="242">
        <v>1122788</v>
      </c>
      <c r="K27" s="242"/>
      <c r="L27" s="243"/>
    </row>
    <row r="28" spans="1:12" ht="13.5" thickBot="1">
      <c r="A28" s="708"/>
      <c r="B28" s="709"/>
      <c r="C28" s="710"/>
      <c r="D28" s="711"/>
      <c r="E28" s="712"/>
      <c r="F28" s="712"/>
      <c r="G28" s="712"/>
      <c r="H28" s="712"/>
      <c r="I28" s="712"/>
      <c r="J28" s="712"/>
      <c r="K28" s="712"/>
      <c r="L28" s="713"/>
    </row>
    <row r="29" spans="1:13" ht="12.75">
      <c r="A29" s="220"/>
      <c r="B29" s="226"/>
      <c r="C29" s="226"/>
      <c r="D29" s="244"/>
      <c r="E29" s="245"/>
      <c r="F29" s="245"/>
      <c r="G29" s="245"/>
      <c r="H29" s="245"/>
      <c r="I29" s="245"/>
      <c r="J29" s="245"/>
      <c r="K29" s="245"/>
      <c r="L29" s="714"/>
      <c r="M29" s="132"/>
    </row>
    <row r="30" spans="1:12" s="132" customFormat="1" ht="12.75">
      <c r="A30" s="226"/>
      <c r="B30" s="226"/>
      <c r="C30" s="226"/>
      <c r="D30" s="244"/>
      <c r="E30" s="245"/>
      <c r="F30" s="245"/>
      <c r="G30" s="245"/>
      <c r="H30" s="245"/>
      <c r="I30" s="245"/>
      <c r="J30" s="245"/>
      <c r="K30" s="245"/>
      <c r="L30" s="245"/>
    </row>
    <row r="31" spans="1:12" s="132" customFormat="1" ht="12.75">
      <c r="A31" s="226"/>
      <c r="B31" s="226"/>
      <c r="C31" s="226"/>
      <c r="D31" s="244"/>
      <c r="E31" s="245"/>
      <c r="F31" s="245"/>
      <c r="G31" s="245"/>
      <c r="H31" s="245"/>
      <c r="I31" s="245"/>
      <c r="J31" s="245"/>
      <c r="K31" s="245"/>
      <c r="L31" s="245"/>
    </row>
    <row r="32" spans="1:12" s="132" customFormat="1" ht="12.75">
      <c r="A32" s="226"/>
      <c r="B32" s="226"/>
      <c r="C32" s="226"/>
      <c r="D32" s="244"/>
      <c r="E32" s="245"/>
      <c r="F32" s="245"/>
      <c r="G32" s="245"/>
      <c r="H32" s="245"/>
      <c r="I32" s="245"/>
      <c r="J32" s="245"/>
      <c r="K32" s="245"/>
      <c r="L32" s="245"/>
    </row>
    <row r="33" spans="1:12" s="132" customFormat="1" ht="12.75">
      <c r="A33" s="226"/>
      <c r="B33" s="226"/>
      <c r="C33" s="226"/>
      <c r="D33" s="244"/>
      <c r="E33" s="245"/>
      <c r="F33" s="245"/>
      <c r="G33" s="245"/>
      <c r="H33" s="245"/>
      <c r="I33" s="245"/>
      <c r="J33" s="245"/>
      <c r="K33" s="245"/>
      <c r="L33" s="245"/>
    </row>
    <row r="34" spans="1:12" s="132" customFormat="1" ht="12.75">
      <c r="A34" s="226"/>
      <c r="B34" s="226"/>
      <c r="C34" s="226"/>
      <c r="D34" s="244"/>
      <c r="E34" s="245"/>
      <c r="F34" s="245"/>
      <c r="G34" s="245"/>
      <c r="H34" s="245"/>
      <c r="I34" s="245"/>
      <c r="J34" s="245"/>
      <c r="K34" s="245"/>
      <c r="L34" s="245"/>
    </row>
    <row r="35" spans="1:12" s="132" customFormat="1" ht="12.75">
      <c r="A35" s="226"/>
      <c r="B35" s="226"/>
      <c r="C35" s="226"/>
      <c r="D35" s="244"/>
      <c r="E35" s="245"/>
      <c r="F35" s="245"/>
      <c r="G35" s="245"/>
      <c r="H35" s="245"/>
      <c r="I35" s="245"/>
      <c r="J35" s="245"/>
      <c r="K35" s="245"/>
      <c r="L35" s="245"/>
    </row>
    <row r="36" spans="1:12" s="132" customFormat="1" ht="12.75">
      <c r="A36" s="226"/>
      <c r="B36" s="226"/>
      <c r="C36" s="226"/>
      <c r="D36" s="244"/>
      <c r="E36" s="245"/>
      <c r="F36" s="245"/>
      <c r="G36" s="245"/>
      <c r="H36" s="245"/>
      <c r="I36" s="245"/>
      <c r="J36" s="245"/>
      <c r="K36" s="245"/>
      <c r="L36" s="245"/>
    </row>
    <row r="37" spans="1:12" s="132" customFormat="1" ht="12.75">
      <c r="A37" s="226"/>
      <c r="B37" s="226"/>
      <c r="C37" s="226"/>
      <c r="D37" s="244"/>
      <c r="E37" s="245"/>
      <c r="F37" s="245"/>
      <c r="G37" s="245"/>
      <c r="H37" s="245"/>
      <c r="I37" s="245"/>
      <c r="J37" s="245"/>
      <c r="K37" s="245"/>
      <c r="L37" s="245"/>
    </row>
    <row r="38" spans="1:12" s="132" customFormat="1" ht="12.75">
      <c r="A38" s="226"/>
      <c r="B38" s="226"/>
      <c r="C38" s="226"/>
      <c r="D38" s="244"/>
      <c r="E38" s="245"/>
      <c r="F38" s="245"/>
      <c r="G38" s="245"/>
      <c r="H38" s="245"/>
      <c r="I38" s="245"/>
      <c r="J38" s="245"/>
      <c r="K38" s="245"/>
      <c r="L38" s="245"/>
    </row>
    <row r="39" spans="1:12" s="132" customFormat="1" ht="12.75">
      <c r="A39" s="226"/>
      <c r="B39" s="226"/>
      <c r="C39" s="226"/>
      <c r="D39" s="244"/>
      <c r="E39" s="245"/>
      <c r="F39" s="245"/>
      <c r="G39" s="245"/>
      <c r="H39" s="245"/>
      <c r="I39" s="245"/>
      <c r="J39" s="245"/>
      <c r="K39" s="245"/>
      <c r="L39" s="245"/>
    </row>
    <row r="40" spans="1:13" ht="13.5" thickBot="1">
      <c r="A40" s="226"/>
      <c r="B40" s="226"/>
      <c r="C40" s="226"/>
      <c r="D40" s="244"/>
      <c r="E40" s="245"/>
      <c r="F40" s="245"/>
      <c r="G40" s="245"/>
      <c r="H40" s="245"/>
      <c r="I40" s="245"/>
      <c r="J40" s="245"/>
      <c r="K40" s="245"/>
      <c r="L40" s="245"/>
      <c r="M40" s="132"/>
    </row>
    <row r="41" spans="1:12" ht="12.75">
      <c r="A41" s="717"/>
      <c r="B41" s="220"/>
      <c r="C41" s="220"/>
      <c r="D41" s="730"/>
      <c r="E41" s="714"/>
      <c r="F41" s="714"/>
      <c r="G41" s="714"/>
      <c r="H41" s="714"/>
      <c r="I41" s="714"/>
      <c r="J41" s="714"/>
      <c r="K41" s="714"/>
      <c r="L41" s="224"/>
    </row>
    <row r="42" spans="1:12" s="132" customFormat="1" ht="12.75">
      <c r="A42" s="718"/>
      <c r="B42" s="210" t="s">
        <v>680</v>
      </c>
      <c r="C42" s="226"/>
      <c r="D42" s="244"/>
      <c r="E42" s="245"/>
      <c r="F42" s="245"/>
      <c r="G42" s="245"/>
      <c r="H42" s="245"/>
      <c r="I42" s="245"/>
      <c r="J42" s="245"/>
      <c r="K42" s="245"/>
      <c r="L42" s="230"/>
    </row>
    <row r="43" spans="1:12" ht="13.5" thickBot="1">
      <c r="A43" s="269"/>
      <c r="B43" s="709"/>
      <c r="C43" s="709"/>
      <c r="D43" s="715"/>
      <c r="E43" s="716"/>
      <c r="F43" s="716"/>
      <c r="G43" s="716"/>
      <c r="H43" s="716"/>
      <c r="I43" s="716"/>
      <c r="J43" s="716"/>
      <c r="K43" s="716"/>
      <c r="L43" s="719"/>
    </row>
    <row r="44" spans="1:12" ht="12.75">
      <c r="A44" s="219" t="s">
        <v>400</v>
      </c>
      <c r="B44" s="720" t="s">
        <v>681</v>
      </c>
      <c r="C44" s="221" t="s">
        <v>682</v>
      </c>
      <c r="D44" s="222">
        <v>2007</v>
      </c>
      <c r="E44" s="721">
        <v>285481</v>
      </c>
      <c r="F44" s="223">
        <v>48811</v>
      </c>
      <c r="G44" s="721">
        <v>285481</v>
      </c>
      <c r="H44" s="721">
        <v>285481</v>
      </c>
      <c r="I44" s="223"/>
      <c r="J44" s="223"/>
      <c r="K44" s="223"/>
      <c r="L44" s="224"/>
    </row>
    <row r="45" spans="1:12" ht="12.75">
      <c r="A45" s="225"/>
      <c r="B45" s="231" t="s">
        <v>683</v>
      </c>
      <c r="C45" s="188" t="s">
        <v>404</v>
      </c>
      <c r="D45" s="228">
        <v>2010</v>
      </c>
      <c r="E45" s="229"/>
      <c r="F45" s="229"/>
      <c r="G45" s="229"/>
      <c r="H45" s="229"/>
      <c r="I45" s="229"/>
      <c r="J45" s="229"/>
      <c r="K45" s="229"/>
      <c r="L45" s="230"/>
    </row>
    <row r="46" spans="1:12" ht="12.75">
      <c r="A46" s="225"/>
      <c r="B46" s="722" t="s">
        <v>684</v>
      </c>
      <c r="C46" s="227" t="s">
        <v>410</v>
      </c>
      <c r="D46" s="228"/>
      <c r="E46" s="229"/>
      <c r="F46" s="229"/>
      <c r="G46" s="229"/>
      <c r="H46" s="229"/>
      <c r="I46" s="229"/>
      <c r="J46" s="229"/>
      <c r="K46" s="229"/>
      <c r="L46" s="230"/>
    </row>
    <row r="47" spans="1:12" ht="12.75">
      <c r="A47" s="225"/>
      <c r="B47" s="231" t="s">
        <v>685</v>
      </c>
      <c r="C47" s="227" t="s">
        <v>408</v>
      </c>
      <c r="D47" s="228"/>
      <c r="E47" s="229"/>
      <c r="F47" s="229"/>
      <c r="G47" s="229"/>
      <c r="H47" s="229"/>
      <c r="I47" s="229"/>
      <c r="J47" s="229"/>
      <c r="K47" s="229"/>
      <c r="L47" s="230"/>
    </row>
    <row r="48" spans="1:12" ht="12.75">
      <c r="A48" s="225"/>
      <c r="B48" s="231" t="s">
        <v>686</v>
      </c>
      <c r="C48" s="227"/>
      <c r="D48" s="228"/>
      <c r="E48" s="229"/>
      <c r="F48" s="229"/>
      <c r="G48" s="229"/>
      <c r="H48" s="229"/>
      <c r="I48" s="229"/>
      <c r="J48" s="229"/>
      <c r="K48" s="229"/>
      <c r="L48" s="230"/>
    </row>
    <row r="49" spans="1:12" ht="12.75">
      <c r="A49" s="225"/>
      <c r="B49" s="231" t="s">
        <v>687</v>
      </c>
      <c r="C49" s="231"/>
      <c r="D49" s="228"/>
      <c r="E49" s="229"/>
      <c r="F49" s="229"/>
      <c r="G49" s="229"/>
      <c r="H49" s="229"/>
      <c r="I49" s="229"/>
      <c r="J49" s="229"/>
      <c r="K49" s="229"/>
      <c r="L49" s="230"/>
    </row>
    <row r="50" spans="1:12" ht="12.75">
      <c r="A50" s="225"/>
      <c r="B50" s="231" t="s">
        <v>688</v>
      </c>
      <c r="C50" s="231"/>
      <c r="D50" s="228"/>
      <c r="E50" s="229"/>
      <c r="F50" s="229"/>
      <c r="G50" s="229"/>
      <c r="H50" s="229"/>
      <c r="I50" s="229"/>
      <c r="J50" s="229"/>
      <c r="K50" s="229"/>
      <c r="L50" s="230"/>
    </row>
    <row r="51" spans="1:12" ht="12.75">
      <c r="A51" s="225"/>
      <c r="B51" s="722" t="s">
        <v>689</v>
      </c>
      <c r="C51" s="231"/>
      <c r="D51" s="228"/>
      <c r="E51" s="229"/>
      <c r="F51" s="229"/>
      <c r="G51" s="229"/>
      <c r="H51" s="229"/>
      <c r="I51" s="229"/>
      <c r="J51" s="229"/>
      <c r="K51" s="229"/>
      <c r="L51" s="230"/>
    </row>
    <row r="52" spans="1:12" ht="12.75">
      <c r="A52" s="225"/>
      <c r="B52" s="722" t="s">
        <v>690</v>
      </c>
      <c r="C52" s="231"/>
      <c r="D52" s="228"/>
      <c r="E52" s="229"/>
      <c r="F52" s="229"/>
      <c r="G52" s="229"/>
      <c r="H52" s="229"/>
      <c r="I52" s="229"/>
      <c r="J52" s="229"/>
      <c r="K52" s="229"/>
      <c r="L52" s="230"/>
    </row>
    <row r="53" spans="1:12" ht="12.75">
      <c r="A53" s="225"/>
      <c r="B53" s="723" t="s">
        <v>691</v>
      </c>
      <c r="C53" s="231"/>
      <c r="D53" s="228"/>
      <c r="E53" s="229"/>
      <c r="F53" s="229"/>
      <c r="G53" s="229"/>
      <c r="H53" s="229"/>
      <c r="I53" s="229"/>
      <c r="J53" s="229"/>
      <c r="K53" s="229"/>
      <c r="L53" s="230"/>
    </row>
    <row r="54" spans="1:12" ht="12.75">
      <c r="A54" s="225"/>
      <c r="B54" s="233" t="s">
        <v>693</v>
      </c>
      <c r="C54" s="231"/>
      <c r="D54" s="228"/>
      <c r="E54" s="417"/>
      <c r="F54" s="229"/>
      <c r="G54" s="433"/>
      <c r="H54" s="234"/>
      <c r="I54" s="234"/>
      <c r="J54" s="234"/>
      <c r="K54" s="234"/>
      <c r="L54" s="235"/>
    </row>
    <row r="55" spans="1:12" ht="12.75">
      <c r="A55" s="225"/>
      <c r="B55" s="236">
        <v>2007</v>
      </c>
      <c r="C55" s="231"/>
      <c r="D55" s="228"/>
      <c r="E55" s="417"/>
      <c r="F55" s="229"/>
      <c r="G55" s="433"/>
      <c r="H55" s="234"/>
      <c r="I55" s="234"/>
      <c r="J55" s="234"/>
      <c r="K55" s="234"/>
      <c r="L55" s="235"/>
    </row>
    <row r="56" spans="1:12" ht="12.75">
      <c r="A56" s="225"/>
      <c r="B56" s="236">
        <v>2008</v>
      </c>
      <c r="C56" s="231"/>
      <c r="D56" s="228"/>
      <c r="E56" s="417"/>
      <c r="F56" s="229"/>
      <c r="G56" s="433"/>
      <c r="H56" s="234"/>
      <c r="I56" s="234"/>
      <c r="J56" s="234"/>
      <c r="K56" s="234"/>
      <c r="L56" s="235"/>
    </row>
    <row r="57" spans="1:12" ht="12.75">
      <c r="A57" s="225"/>
      <c r="B57" s="236">
        <v>2009</v>
      </c>
      <c r="C57" s="231"/>
      <c r="D57" s="228"/>
      <c r="E57" s="417"/>
      <c r="F57" s="229"/>
      <c r="G57" s="438">
        <v>3743</v>
      </c>
      <c r="H57" s="232">
        <v>3743</v>
      </c>
      <c r="I57" s="232"/>
      <c r="J57" s="232"/>
      <c r="K57" s="232"/>
      <c r="L57" s="724"/>
    </row>
    <row r="58" spans="1:12" ht="13.5" thickBot="1">
      <c r="A58" s="237"/>
      <c r="B58" s="238">
        <v>2010</v>
      </c>
      <c r="C58" s="239"/>
      <c r="D58" s="240"/>
      <c r="E58" s="725"/>
      <c r="F58" s="241"/>
      <c r="G58" s="726">
        <v>281738</v>
      </c>
      <c r="H58" s="242">
        <v>281738</v>
      </c>
      <c r="I58" s="242"/>
      <c r="J58" s="242"/>
      <c r="K58" s="242"/>
      <c r="L58" s="243"/>
    </row>
    <row r="59" spans="1:12" ht="13.5" thickBot="1">
      <c r="A59" s="718"/>
      <c r="B59" s="226"/>
      <c r="C59" s="226"/>
      <c r="D59" s="244"/>
      <c r="E59" s="245"/>
      <c r="F59" s="245"/>
      <c r="G59" s="245"/>
      <c r="H59" s="245"/>
      <c r="I59" s="245"/>
      <c r="J59" s="245"/>
      <c r="K59" s="245"/>
      <c r="L59" s="230"/>
    </row>
    <row r="60" spans="1:12" s="43" customFormat="1" ht="12" thickBot="1">
      <c r="A60" s="246"/>
      <c r="B60" s="727" t="s">
        <v>411</v>
      </c>
      <c r="C60" s="247"/>
      <c r="D60" s="248"/>
      <c r="E60" s="249">
        <f>E18+E44</f>
        <v>15812752.91</v>
      </c>
      <c r="F60" s="249">
        <f>F18+F44</f>
        <v>399779</v>
      </c>
      <c r="G60" s="249">
        <f>G18+G44</f>
        <v>15812752.91</v>
      </c>
      <c r="H60" s="249">
        <f>H18+H44</f>
        <v>5347752.91</v>
      </c>
      <c r="I60" s="249">
        <f>SUM(I18)</f>
        <v>6746000</v>
      </c>
      <c r="J60" s="249">
        <f>SUM(J18)</f>
        <v>3719000</v>
      </c>
      <c r="K60" s="250">
        <f>SUM(K18)</f>
        <v>0</v>
      </c>
      <c r="L60" s="250">
        <f>SUM(L18)</f>
        <v>0</v>
      </c>
    </row>
    <row r="61" spans="1:12" s="170" customFormat="1" ht="12.75">
      <c r="A61" s="219"/>
      <c r="B61" s="251" t="s">
        <v>412</v>
      </c>
      <c r="C61" s="252"/>
      <c r="D61" s="253"/>
      <c r="E61" s="261"/>
      <c r="F61" s="262"/>
      <c r="G61" s="254">
        <f aca="true" t="shared" si="1" ref="G61:L65">SUM(G23)</f>
        <v>35990</v>
      </c>
      <c r="H61" s="254">
        <f t="shared" si="1"/>
        <v>35990</v>
      </c>
      <c r="I61" s="255">
        <f t="shared" si="1"/>
        <v>0</v>
      </c>
      <c r="J61" s="256">
        <f t="shared" si="1"/>
        <v>0</v>
      </c>
      <c r="K61" s="257">
        <f t="shared" si="1"/>
        <v>0</v>
      </c>
      <c r="L61" s="257">
        <f t="shared" si="1"/>
        <v>0</v>
      </c>
    </row>
    <row r="62" spans="1:12" s="170" customFormat="1" ht="12.75">
      <c r="A62" s="225"/>
      <c r="B62" s="258">
        <v>2007</v>
      </c>
      <c r="C62" s="259"/>
      <c r="D62" s="260"/>
      <c r="E62" s="261"/>
      <c r="F62" s="262"/>
      <c r="G62" s="263">
        <f t="shared" si="1"/>
        <v>0</v>
      </c>
      <c r="H62" s="264">
        <f t="shared" si="1"/>
        <v>0</v>
      </c>
      <c r="I62" s="264">
        <f t="shared" si="1"/>
        <v>0</v>
      </c>
      <c r="J62" s="264">
        <f t="shared" si="1"/>
        <v>0</v>
      </c>
      <c r="K62" s="265">
        <f t="shared" si="1"/>
        <v>0</v>
      </c>
      <c r="L62" s="265">
        <f t="shared" si="1"/>
        <v>0</v>
      </c>
    </row>
    <row r="63" spans="1:12" s="170" customFormat="1" ht="12.75">
      <c r="A63" s="225"/>
      <c r="B63" s="258">
        <v>2008</v>
      </c>
      <c r="C63" s="259"/>
      <c r="D63" s="260"/>
      <c r="E63" s="261"/>
      <c r="F63" s="266"/>
      <c r="G63" s="264">
        <f t="shared" si="1"/>
        <v>767042.91</v>
      </c>
      <c r="H63" s="267">
        <f t="shared" si="1"/>
        <v>216344.91</v>
      </c>
      <c r="I63" s="264">
        <f t="shared" si="1"/>
        <v>275349</v>
      </c>
      <c r="J63" s="264">
        <f t="shared" si="1"/>
        <v>275349</v>
      </c>
      <c r="K63" s="265">
        <f t="shared" si="1"/>
        <v>0</v>
      </c>
      <c r="L63" s="265">
        <f t="shared" si="1"/>
        <v>0</v>
      </c>
    </row>
    <row r="64" spans="1:12" s="170" customFormat="1" ht="12.75">
      <c r="A64" s="225"/>
      <c r="B64" s="258">
        <v>2009</v>
      </c>
      <c r="C64" s="259"/>
      <c r="D64" s="260"/>
      <c r="E64" s="261"/>
      <c r="F64" s="262"/>
      <c r="G64" s="268">
        <f>G26+G57</f>
        <v>5960740</v>
      </c>
      <c r="H64" s="264">
        <f>H26+H57</f>
        <v>2225953</v>
      </c>
      <c r="I64" s="264">
        <f t="shared" si="1"/>
        <v>1413924</v>
      </c>
      <c r="J64" s="264">
        <f t="shared" si="1"/>
        <v>2320863</v>
      </c>
      <c r="K64" s="265">
        <f t="shared" si="1"/>
        <v>0</v>
      </c>
      <c r="L64" s="265">
        <f t="shared" si="1"/>
        <v>0</v>
      </c>
    </row>
    <row r="65" spans="1:12" s="170" customFormat="1" ht="13.5" thickBot="1">
      <c r="A65" s="269"/>
      <c r="B65" s="270">
        <v>2010</v>
      </c>
      <c r="C65" s="271"/>
      <c r="D65" s="272"/>
      <c r="E65" s="273"/>
      <c r="F65" s="274"/>
      <c r="G65" s="275">
        <f>G27+G58</f>
        <v>9048980</v>
      </c>
      <c r="H65" s="275">
        <f>H27+H58</f>
        <v>2869465</v>
      </c>
      <c r="I65" s="275">
        <f t="shared" si="1"/>
        <v>5056727</v>
      </c>
      <c r="J65" s="275">
        <f t="shared" si="1"/>
        <v>1122788</v>
      </c>
      <c r="K65" s="276">
        <f t="shared" si="1"/>
        <v>0</v>
      </c>
      <c r="L65" s="276">
        <f t="shared" si="1"/>
        <v>0</v>
      </c>
    </row>
    <row r="66" spans="2:12" ht="12.75">
      <c r="B66" s="728"/>
      <c r="C66" s="728"/>
      <c r="L66" s="729"/>
    </row>
  </sheetData>
  <printOptions/>
  <pageMargins left="0.75" right="0.75" top="1" bottom="1" header="0.5" footer="0.5"/>
  <pageSetup horizontalDpi="120" verticalDpi="12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1">
      <selection activeCell="H3" sqref="H3"/>
    </sheetView>
  </sheetViews>
  <sheetFormatPr defaultColWidth="9.33203125" defaultRowHeight="12.75"/>
  <cols>
    <col min="1" max="1" width="5.16015625" style="287" customWidth="1"/>
    <col min="2" max="2" width="47.16015625" style="0" customWidth="1"/>
    <col min="3" max="3" width="7" style="0" customWidth="1"/>
    <col min="4" max="4" width="10.16015625" style="0" customWidth="1"/>
    <col min="5" max="5" width="17" style="0" customWidth="1"/>
    <col min="6" max="6" width="15.83203125" style="0" customWidth="1"/>
    <col min="7" max="7" width="16.33203125" style="0" customWidth="1"/>
    <col min="8" max="8" width="15.66015625" style="0" customWidth="1"/>
    <col min="9" max="9" width="17.16015625" style="0" customWidth="1"/>
    <col min="10" max="10" width="10.66015625" style="0" customWidth="1"/>
  </cols>
  <sheetData>
    <row r="1" spans="1:8" s="1" customFormat="1" ht="11.25">
      <c r="A1" s="286"/>
      <c r="B1" s="1" t="s">
        <v>422</v>
      </c>
      <c r="H1" s="1" t="s">
        <v>740</v>
      </c>
    </row>
    <row r="2" spans="1:8" s="1" customFormat="1" ht="11.25">
      <c r="A2" s="286"/>
      <c r="H2" s="1" t="s">
        <v>766</v>
      </c>
    </row>
    <row r="3" spans="1:8" s="1" customFormat="1" ht="11.25">
      <c r="A3" s="286"/>
      <c r="H3" s="1" t="s">
        <v>767</v>
      </c>
    </row>
    <row r="4" s="1" customFormat="1" ht="11.25">
      <c r="A4" s="286"/>
    </row>
    <row r="5" spans="1:10" s="10" customFormat="1" ht="18">
      <c r="A5" s="288" t="s">
        <v>421</v>
      </c>
      <c r="H5" s="167"/>
      <c r="I5" s="167"/>
      <c r="J5" s="168"/>
    </row>
    <row r="6" spans="1:10" s="10" customFormat="1" ht="18">
      <c r="A6" s="288" t="s">
        <v>696</v>
      </c>
      <c r="H6" s="167"/>
      <c r="I6" s="167"/>
      <c r="J6" s="168"/>
    </row>
    <row r="7" s="1" customFormat="1" ht="11.25">
      <c r="A7" s="286"/>
    </row>
    <row r="8" spans="1:10" s="104" customFormat="1" ht="12" customHeight="1">
      <c r="A8" s="319"/>
      <c r="B8" s="282"/>
      <c r="C8" s="1013" t="s">
        <v>424</v>
      </c>
      <c r="D8" s="1014"/>
      <c r="E8" s="284"/>
      <c r="F8" s="1015" t="s">
        <v>426</v>
      </c>
      <c r="G8" s="1015"/>
      <c r="H8" s="1013"/>
      <c r="I8" s="284"/>
      <c r="J8" s="284" t="s">
        <v>427</v>
      </c>
    </row>
    <row r="9" spans="1:10" s="104" customFormat="1" ht="12">
      <c r="A9" s="320" t="s">
        <v>144</v>
      </c>
      <c r="B9" s="285" t="s">
        <v>423</v>
      </c>
      <c r="C9" s="1018" t="s">
        <v>13</v>
      </c>
      <c r="D9" s="1019" t="s">
        <v>217</v>
      </c>
      <c r="E9" s="285" t="s">
        <v>425</v>
      </c>
      <c r="F9" s="1016" t="s">
        <v>428</v>
      </c>
      <c r="G9" s="1011" t="s">
        <v>237</v>
      </c>
      <c r="H9" s="1011" t="s">
        <v>430</v>
      </c>
      <c r="I9" s="1011" t="s">
        <v>466</v>
      </c>
      <c r="J9" s="285" t="s">
        <v>462</v>
      </c>
    </row>
    <row r="10" spans="1:10" s="104" customFormat="1" ht="12">
      <c r="A10" s="321"/>
      <c r="B10" s="283"/>
      <c r="C10" s="1018"/>
      <c r="D10" s="1019"/>
      <c r="E10" s="283"/>
      <c r="F10" s="1017"/>
      <c r="G10" s="1012"/>
      <c r="H10" s="1012"/>
      <c r="I10" s="1012"/>
      <c r="J10" s="399" t="s">
        <v>463</v>
      </c>
    </row>
    <row r="11" spans="1:10" s="104" customFormat="1" ht="12">
      <c r="A11" s="320"/>
      <c r="B11" s="395"/>
      <c r="C11" s="396"/>
      <c r="D11" s="397"/>
      <c r="E11" s="395"/>
      <c r="F11" s="379"/>
      <c r="G11" s="398"/>
      <c r="H11" s="398"/>
      <c r="I11" s="398"/>
      <c r="J11" s="303"/>
    </row>
    <row r="12" spans="1:10" ht="12.75">
      <c r="A12" s="302"/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s="1" customFormat="1" ht="12.75" customHeight="1">
      <c r="A13" s="294" t="s">
        <v>141</v>
      </c>
      <c r="B13" s="292" t="s">
        <v>467</v>
      </c>
      <c r="C13" s="380"/>
      <c r="D13" s="380"/>
      <c r="E13" s="300"/>
      <c r="F13" s="300"/>
      <c r="G13" s="300"/>
      <c r="H13" s="300"/>
      <c r="I13" s="300"/>
      <c r="J13" s="382"/>
    </row>
    <row r="14" spans="1:10" s="1" customFormat="1" ht="12.75" customHeight="1">
      <c r="A14" s="294"/>
      <c r="B14" s="292" t="s">
        <v>704</v>
      </c>
      <c r="C14" s="380" t="s">
        <v>15</v>
      </c>
      <c r="D14" s="380" t="s">
        <v>238</v>
      </c>
      <c r="E14" s="300">
        <v>20000</v>
      </c>
      <c r="F14" s="300">
        <v>20000</v>
      </c>
      <c r="G14" s="300"/>
      <c r="H14" s="300"/>
      <c r="I14" s="300">
        <v>20000</v>
      </c>
      <c r="J14" s="382" t="s">
        <v>474</v>
      </c>
    </row>
    <row r="15" spans="1:10" s="1" customFormat="1" ht="12.75" customHeight="1">
      <c r="A15" s="294"/>
      <c r="B15" s="292" t="s">
        <v>705</v>
      </c>
      <c r="C15" s="380"/>
      <c r="D15" s="380"/>
      <c r="E15" s="300"/>
      <c r="F15" s="300"/>
      <c r="G15" s="300"/>
      <c r="H15" s="300"/>
      <c r="I15" s="300"/>
      <c r="J15" s="382"/>
    </row>
    <row r="16" spans="1:10" s="1" customFormat="1" ht="12.75" customHeight="1">
      <c r="A16" s="294"/>
      <c r="B16" s="292" t="s">
        <v>468</v>
      </c>
      <c r="C16" s="380"/>
      <c r="D16" s="380"/>
      <c r="E16" s="300"/>
      <c r="F16" s="300"/>
      <c r="G16" s="300"/>
      <c r="H16" s="300"/>
      <c r="I16" s="300"/>
      <c r="J16" s="382"/>
    </row>
    <row r="17" spans="1:10" s="1" customFormat="1" ht="12.75" customHeight="1">
      <c r="A17" s="295"/>
      <c r="B17" s="295"/>
      <c r="C17" s="394"/>
      <c r="D17" s="298"/>
      <c r="E17" s="301"/>
      <c r="F17" s="301"/>
      <c r="G17" s="301"/>
      <c r="H17" s="301"/>
      <c r="I17" s="301"/>
      <c r="J17" s="383"/>
    </row>
    <row r="18" spans="1:10" s="1" customFormat="1" ht="11.25">
      <c r="A18" s="389"/>
      <c r="B18" s="294"/>
      <c r="C18" s="391"/>
      <c r="D18" s="296"/>
      <c r="E18" s="299"/>
      <c r="F18" s="299"/>
      <c r="G18" s="299"/>
      <c r="H18" s="299"/>
      <c r="I18" s="299"/>
      <c r="J18" s="381"/>
    </row>
    <row r="19" spans="1:10" s="1" customFormat="1" ht="22.5">
      <c r="A19" s="390" t="s">
        <v>142</v>
      </c>
      <c r="B19" s="731" t="s">
        <v>706</v>
      </c>
      <c r="C19" s="732">
        <v>400</v>
      </c>
      <c r="D19" s="733">
        <v>40002</v>
      </c>
      <c r="E19" s="734">
        <v>30000</v>
      </c>
      <c r="F19" s="734">
        <v>30000</v>
      </c>
      <c r="G19" s="734"/>
      <c r="H19" s="734"/>
      <c r="I19" s="734">
        <v>30000</v>
      </c>
      <c r="J19" s="735" t="s">
        <v>474</v>
      </c>
    </row>
    <row r="20" spans="1:10" s="1" customFormat="1" ht="11.25">
      <c r="A20" s="390"/>
      <c r="B20" s="295"/>
      <c r="C20" s="392"/>
      <c r="D20" s="297"/>
      <c r="E20" s="300"/>
      <c r="F20" s="300"/>
      <c r="G20" s="301"/>
      <c r="H20" s="301"/>
      <c r="I20" s="301"/>
      <c r="J20" s="383"/>
    </row>
    <row r="21" spans="1:10" s="1" customFormat="1" ht="11.25">
      <c r="A21" s="304"/>
      <c r="C21" s="296"/>
      <c r="D21" s="296"/>
      <c r="E21" s="299"/>
      <c r="F21" s="388"/>
      <c r="G21" s="322"/>
      <c r="H21" s="299"/>
      <c r="I21" s="299"/>
      <c r="J21" s="381"/>
    </row>
    <row r="22" spans="1:10" s="1" customFormat="1" ht="11.25">
      <c r="A22" s="305" t="s">
        <v>143</v>
      </c>
      <c r="B22" s="1" t="s">
        <v>460</v>
      </c>
      <c r="C22" s="297"/>
      <c r="D22" s="297"/>
      <c r="E22" s="300"/>
      <c r="F22" s="386"/>
      <c r="G22" s="291"/>
      <c r="H22" s="300"/>
      <c r="I22" s="300"/>
      <c r="J22" s="382"/>
    </row>
    <row r="23" spans="1:10" s="1" customFormat="1" ht="11.25">
      <c r="A23" s="305"/>
      <c r="B23" s="1" t="s">
        <v>461</v>
      </c>
      <c r="C23" s="297">
        <v>600</v>
      </c>
      <c r="D23" s="297">
        <v>60014</v>
      </c>
      <c r="E23" s="300">
        <v>20000</v>
      </c>
      <c r="F23" s="386">
        <v>20000</v>
      </c>
      <c r="G23" s="291"/>
      <c r="H23" s="300"/>
      <c r="I23" s="300">
        <v>20000</v>
      </c>
      <c r="J23" s="382" t="s">
        <v>474</v>
      </c>
    </row>
    <row r="24" spans="1:10" s="1" customFormat="1" ht="11.25">
      <c r="A24" s="305"/>
      <c r="B24" s="1" t="s">
        <v>697</v>
      </c>
      <c r="C24" s="297"/>
      <c r="D24" s="297"/>
      <c r="E24" s="300"/>
      <c r="F24" s="386"/>
      <c r="G24" s="291"/>
      <c r="H24" s="300"/>
      <c r="I24" s="300"/>
      <c r="J24" s="382"/>
    </row>
    <row r="25" spans="1:10" s="1" customFormat="1" ht="11.25">
      <c r="A25" s="384"/>
      <c r="B25" s="385"/>
      <c r="C25" s="298"/>
      <c r="D25" s="298"/>
      <c r="E25" s="301"/>
      <c r="F25" s="387"/>
      <c r="G25" s="323"/>
      <c r="H25" s="301"/>
      <c r="I25" s="301"/>
      <c r="J25" s="383"/>
    </row>
    <row r="26" spans="1:10" s="1" customFormat="1" ht="11.25">
      <c r="A26" s="305"/>
      <c r="C26" s="297"/>
      <c r="D26" s="297"/>
      <c r="E26" s="300"/>
      <c r="F26" s="386"/>
      <c r="G26" s="291"/>
      <c r="H26" s="300"/>
      <c r="I26" s="316"/>
      <c r="J26" s="382"/>
    </row>
    <row r="27" spans="1:10" s="1" customFormat="1" ht="11.25">
      <c r="A27" s="305" t="s">
        <v>173</v>
      </c>
      <c r="B27" s="1" t="s">
        <v>698</v>
      </c>
      <c r="C27" s="297"/>
      <c r="D27" s="297"/>
      <c r="E27" s="300"/>
      <c r="F27" s="386"/>
      <c r="G27" s="291"/>
      <c r="H27" s="300"/>
      <c r="I27" s="316"/>
      <c r="J27" s="382"/>
    </row>
    <row r="28" spans="1:10" s="1" customFormat="1" ht="11.25">
      <c r="A28" s="305"/>
      <c r="B28" s="1" t="s">
        <v>699</v>
      </c>
      <c r="C28" s="297">
        <v>600</v>
      </c>
      <c r="D28" s="297">
        <v>60016</v>
      </c>
      <c r="E28" s="300">
        <v>9448</v>
      </c>
      <c r="F28" s="386">
        <v>9448</v>
      </c>
      <c r="G28" s="291"/>
      <c r="H28" s="300"/>
      <c r="I28" s="316">
        <v>9448</v>
      </c>
      <c r="J28" s="382" t="s">
        <v>474</v>
      </c>
    </row>
    <row r="29" spans="1:10" s="77" customFormat="1" ht="11.25">
      <c r="A29" s="736"/>
      <c r="B29" s="77" t="s">
        <v>700</v>
      </c>
      <c r="C29" s="507"/>
      <c r="D29" s="507"/>
      <c r="E29" s="737"/>
      <c r="F29" s="738"/>
      <c r="G29" s="739"/>
      <c r="H29" s="737"/>
      <c r="I29" s="740"/>
      <c r="J29" s="741"/>
    </row>
    <row r="30" spans="1:10" s="1" customFormat="1" ht="11.25">
      <c r="A30" s="305"/>
      <c r="C30" s="297"/>
      <c r="D30" s="297"/>
      <c r="E30" s="300"/>
      <c r="F30" s="386"/>
      <c r="G30" s="291"/>
      <c r="H30" s="300"/>
      <c r="I30" s="316"/>
      <c r="J30" s="382"/>
    </row>
    <row r="31" spans="1:10" s="1" customFormat="1" ht="11.25">
      <c r="A31" s="304"/>
      <c r="B31" s="293"/>
      <c r="C31" s="296"/>
      <c r="D31" s="296"/>
      <c r="E31" s="299"/>
      <c r="F31" s="299"/>
      <c r="G31" s="299"/>
      <c r="H31" s="299"/>
      <c r="I31" s="315"/>
      <c r="J31" s="381"/>
    </row>
    <row r="32" spans="1:10" s="1" customFormat="1" ht="11.25">
      <c r="A32" s="305" t="s">
        <v>183</v>
      </c>
      <c r="B32" s="294" t="s">
        <v>701</v>
      </c>
      <c r="C32" s="297"/>
      <c r="D32" s="297"/>
      <c r="E32" s="300"/>
      <c r="F32" s="300"/>
      <c r="G32" s="300"/>
      <c r="H32" s="300"/>
      <c r="I32" s="316"/>
      <c r="J32" s="382"/>
    </row>
    <row r="33" spans="1:10" s="1" customFormat="1" ht="11.25">
      <c r="A33" s="305"/>
      <c r="B33" s="294" t="s">
        <v>702</v>
      </c>
      <c r="C33" s="297">
        <v>700</v>
      </c>
      <c r="D33" s="297">
        <v>70005</v>
      </c>
      <c r="E33" s="300">
        <v>50000</v>
      </c>
      <c r="F33" s="300">
        <v>50000</v>
      </c>
      <c r="G33" s="300"/>
      <c r="H33" s="300"/>
      <c r="I33" s="316">
        <v>50000</v>
      </c>
      <c r="J33" s="382" t="s">
        <v>474</v>
      </c>
    </row>
    <row r="34" spans="1:10" s="1" customFormat="1" ht="11.25">
      <c r="A34" s="305"/>
      <c r="B34" s="294" t="s">
        <v>703</v>
      </c>
      <c r="C34" s="297"/>
      <c r="D34" s="297"/>
      <c r="E34" s="300"/>
      <c r="F34" s="300"/>
      <c r="G34" s="300"/>
      <c r="H34" s="300"/>
      <c r="I34" s="316"/>
      <c r="J34" s="382"/>
    </row>
    <row r="35" spans="1:10" s="1" customFormat="1" ht="11.25">
      <c r="A35" s="305"/>
      <c r="B35" s="303"/>
      <c r="C35" s="297"/>
      <c r="D35" s="297"/>
      <c r="E35" s="300"/>
      <c r="F35" s="300"/>
      <c r="G35" s="300"/>
      <c r="H35" s="300"/>
      <c r="I35" s="316"/>
      <c r="J35" s="382"/>
    </row>
    <row r="36" spans="1:10" s="1" customFormat="1" ht="11.25">
      <c r="A36" s="305"/>
      <c r="B36" s="294"/>
      <c r="C36" s="297"/>
      <c r="D36" s="297"/>
      <c r="E36" s="300"/>
      <c r="F36" s="300"/>
      <c r="G36" s="300"/>
      <c r="H36" s="300"/>
      <c r="I36" s="316"/>
      <c r="J36" s="382"/>
    </row>
    <row r="37" spans="1:10" s="1" customFormat="1" ht="11.25">
      <c r="A37" s="304"/>
      <c r="B37" s="293"/>
      <c r="C37" s="296"/>
      <c r="D37" s="296"/>
      <c r="E37" s="299"/>
      <c r="F37" s="315"/>
      <c r="G37" s="299"/>
      <c r="H37" s="299"/>
      <c r="I37" s="315"/>
      <c r="J37" s="381"/>
    </row>
    <row r="38" spans="1:10" s="1" customFormat="1" ht="11.25">
      <c r="A38" s="305" t="s">
        <v>184</v>
      </c>
      <c r="B38" s="294" t="s">
        <v>707</v>
      </c>
      <c r="C38" s="297"/>
      <c r="D38" s="297"/>
      <c r="E38" s="300"/>
      <c r="F38" s="316"/>
      <c r="G38" s="300"/>
      <c r="H38" s="300"/>
      <c r="I38" s="316"/>
      <c r="J38" s="382"/>
    </row>
    <row r="39" spans="1:10" s="1" customFormat="1" ht="11.25">
      <c r="A39" s="305"/>
      <c r="B39" s="294" t="s">
        <v>708</v>
      </c>
      <c r="C39" s="297">
        <v>750</v>
      </c>
      <c r="D39" s="297">
        <v>75023</v>
      </c>
      <c r="E39" s="300">
        <v>15000</v>
      </c>
      <c r="F39" s="316">
        <v>15000</v>
      </c>
      <c r="G39" s="300"/>
      <c r="H39" s="300"/>
      <c r="I39" s="316">
        <v>15000</v>
      </c>
      <c r="J39" s="382" t="s">
        <v>474</v>
      </c>
    </row>
    <row r="40" spans="1:10" s="1" customFormat="1" ht="11.25">
      <c r="A40" s="384"/>
      <c r="B40" s="295"/>
      <c r="C40" s="298"/>
      <c r="D40" s="298"/>
      <c r="E40" s="301"/>
      <c r="F40" s="317"/>
      <c r="G40" s="301"/>
      <c r="H40" s="301"/>
      <c r="I40" s="317"/>
      <c r="J40" s="383"/>
    </row>
    <row r="41" spans="1:10" s="1" customFormat="1" ht="11.25">
      <c r="A41" s="289"/>
      <c r="C41" s="290"/>
      <c r="D41" s="290"/>
      <c r="E41" s="291"/>
      <c r="F41" s="291"/>
      <c r="G41" s="291"/>
      <c r="H41" s="291"/>
      <c r="I41" s="291"/>
      <c r="J41" s="286"/>
    </row>
    <row r="42" spans="1:10" s="1" customFormat="1" ht="11.25">
      <c r="A42" s="304"/>
      <c r="B42" s="293"/>
      <c r="C42" s="296"/>
      <c r="D42" s="296"/>
      <c r="E42" s="299"/>
      <c r="F42" s="299"/>
      <c r="G42" s="299"/>
      <c r="H42" s="299"/>
      <c r="I42" s="299"/>
      <c r="J42" s="381"/>
    </row>
    <row r="43" spans="1:10" s="1" customFormat="1" ht="11.25">
      <c r="A43" s="305" t="s">
        <v>201</v>
      </c>
      <c r="B43" s="294" t="s">
        <v>709</v>
      </c>
      <c r="C43" s="297">
        <v>926</v>
      </c>
      <c r="D43" s="297">
        <v>92601</v>
      </c>
      <c r="E43" s="300">
        <v>7000</v>
      </c>
      <c r="F43" s="300">
        <v>7000</v>
      </c>
      <c r="G43" s="300"/>
      <c r="H43" s="300"/>
      <c r="I43" s="300">
        <v>7000</v>
      </c>
      <c r="J43" s="382" t="s">
        <v>474</v>
      </c>
    </row>
    <row r="44" spans="1:10" s="1" customFormat="1" ht="11.25">
      <c r="A44" s="305"/>
      <c r="B44" s="294"/>
      <c r="C44" s="297"/>
      <c r="D44" s="297"/>
      <c r="E44" s="300"/>
      <c r="F44" s="300"/>
      <c r="G44" s="300"/>
      <c r="H44" s="300"/>
      <c r="I44" s="300"/>
      <c r="J44" s="382"/>
    </row>
    <row r="45" spans="1:10" s="1" customFormat="1" ht="11.25">
      <c r="A45" s="384"/>
      <c r="B45" s="295"/>
      <c r="C45" s="298"/>
      <c r="D45" s="298"/>
      <c r="E45" s="301"/>
      <c r="F45" s="301"/>
      <c r="G45" s="301"/>
      <c r="H45" s="301"/>
      <c r="I45" s="301"/>
      <c r="J45" s="383"/>
    </row>
    <row r="46" spans="1:10" s="1" customFormat="1" ht="12">
      <c r="A46" s="389"/>
      <c r="B46" s="293"/>
      <c r="C46" s="742"/>
      <c r="D46" s="296"/>
      <c r="E46" s="322"/>
      <c r="F46" s="324"/>
      <c r="G46" s="324"/>
      <c r="H46" s="318"/>
      <c r="I46" s="322"/>
      <c r="J46" s="293"/>
    </row>
    <row r="47" spans="1:10" s="1" customFormat="1" ht="11.25">
      <c r="A47" s="390" t="s">
        <v>202</v>
      </c>
      <c r="B47" s="294" t="s">
        <v>710</v>
      </c>
      <c r="C47" s="290"/>
      <c r="D47" s="297"/>
      <c r="E47" s="291"/>
      <c r="F47" s="316"/>
      <c r="G47" s="316"/>
      <c r="H47" s="300"/>
      <c r="I47" s="291"/>
      <c r="J47" s="382"/>
    </row>
    <row r="48" spans="1:10" s="1" customFormat="1" ht="11.25">
      <c r="A48" s="390"/>
      <c r="B48" s="294" t="s">
        <v>711</v>
      </c>
      <c r="C48" s="290">
        <v>926</v>
      </c>
      <c r="D48" s="297">
        <v>92601</v>
      </c>
      <c r="E48" s="291">
        <v>5600</v>
      </c>
      <c r="F48" s="316">
        <v>5600</v>
      </c>
      <c r="G48" s="316"/>
      <c r="H48" s="300"/>
      <c r="I48" s="291">
        <v>5600</v>
      </c>
      <c r="J48" s="382" t="s">
        <v>474</v>
      </c>
    </row>
    <row r="49" spans="1:10" s="1" customFormat="1" ht="11.25">
      <c r="A49" s="390"/>
      <c r="B49" s="303" t="s">
        <v>700</v>
      </c>
      <c r="C49" s="290"/>
      <c r="D49" s="297"/>
      <c r="E49" s="291"/>
      <c r="F49" s="316"/>
      <c r="G49" s="316"/>
      <c r="H49" s="300"/>
      <c r="I49" s="291"/>
      <c r="J49" s="382"/>
    </row>
    <row r="50" spans="1:10" s="1" customFormat="1" ht="11.25">
      <c r="A50" s="744"/>
      <c r="B50" s="743"/>
      <c r="C50" s="515"/>
      <c r="D50" s="298"/>
      <c r="E50" s="323"/>
      <c r="F50" s="317"/>
      <c r="G50" s="317"/>
      <c r="H50" s="301"/>
      <c r="I50" s="323"/>
      <c r="J50" s="383"/>
    </row>
    <row r="51" spans="1:10" s="1" customFormat="1" ht="12">
      <c r="A51" s="304"/>
      <c r="B51" s="293"/>
      <c r="C51" s="307"/>
      <c r="D51" s="296"/>
      <c r="E51" s="322"/>
      <c r="F51" s="324"/>
      <c r="G51" s="324"/>
      <c r="H51" s="318"/>
      <c r="I51" s="322"/>
      <c r="J51" s="381"/>
    </row>
    <row r="52" spans="1:10" s="1" customFormat="1" ht="11.25">
      <c r="A52" s="305" t="s">
        <v>208</v>
      </c>
      <c r="B52" s="294" t="s">
        <v>712</v>
      </c>
      <c r="C52" s="308"/>
      <c r="D52" s="297"/>
      <c r="E52" s="291"/>
      <c r="F52" s="316"/>
      <c r="G52" s="316"/>
      <c r="H52" s="300"/>
      <c r="I52" s="291"/>
      <c r="J52" s="382"/>
    </row>
    <row r="53" spans="1:10" s="1" customFormat="1" ht="11.25">
      <c r="A53" s="305"/>
      <c r="B53" s="294" t="s">
        <v>713</v>
      </c>
      <c r="C53" s="308">
        <v>926</v>
      </c>
      <c r="D53" s="297">
        <v>92601</v>
      </c>
      <c r="E53" s="291">
        <v>21280</v>
      </c>
      <c r="F53" s="316">
        <v>21280</v>
      </c>
      <c r="G53" s="316"/>
      <c r="H53" s="300"/>
      <c r="I53" s="291">
        <v>21280</v>
      </c>
      <c r="J53" s="382" t="s">
        <v>474</v>
      </c>
    </row>
    <row r="54" spans="1:10" s="1" customFormat="1" ht="11.25">
      <c r="A54" s="305"/>
      <c r="B54" s="303" t="s">
        <v>700</v>
      </c>
      <c r="C54" s="308"/>
      <c r="D54" s="297"/>
      <c r="E54" s="291"/>
      <c r="F54" s="316"/>
      <c r="G54" s="316"/>
      <c r="H54" s="300"/>
      <c r="I54" s="291"/>
      <c r="J54" s="382"/>
    </row>
    <row r="55" spans="1:10" s="1" customFormat="1" ht="12" customHeight="1">
      <c r="A55" s="305"/>
      <c r="B55" s="295"/>
      <c r="C55" s="309"/>
      <c r="D55" s="298"/>
      <c r="E55" s="323"/>
      <c r="F55" s="317"/>
      <c r="G55" s="317"/>
      <c r="H55" s="301"/>
      <c r="I55" s="323"/>
      <c r="J55" s="383"/>
    </row>
    <row r="56" spans="1:10" s="77" customFormat="1" ht="11.25">
      <c r="A56" s="400"/>
      <c r="B56" s="306"/>
      <c r="C56" s="310"/>
      <c r="D56" s="310"/>
      <c r="E56" s="311"/>
      <c r="F56" s="311"/>
      <c r="G56" s="311"/>
      <c r="H56" s="311"/>
      <c r="I56" s="311"/>
      <c r="J56" s="401"/>
    </row>
    <row r="57" spans="1:10" s="76" customFormat="1" ht="12.75">
      <c r="A57" s="313"/>
      <c r="B57" s="314" t="s">
        <v>429</v>
      </c>
      <c r="C57" s="402"/>
      <c r="D57" s="402"/>
      <c r="E57" s="312">
        <f>SUM(E12:E56)</f>
        <v>178328</v>
      </c>
      <c r="F57" s="312">
        <f>SUM(F12:F56)</f>
        <v>178328</v>
      </c>
      <c r="G57" s="312">
        <f>SUM(G12:G56)</f>
        <v>0</v>
      </c>
      <c r="H57" s="312">
        <f>SUM(H12:H56)</f>
        <v>0</v>
      </c>
      <c r="I57" s="312">
        <f>SUM(I12:I56)</f>
        <v>178328</v>
      </c>
      <c r="J57" s="312"/>
    </row>
    <row r="58" spans="1:9" s="1" customFormat="1" ht="11.25">
      <c r="A58" s="289"/>
      <c r="C58" s="290"/>
      <c r="D58" s="290"/>
      <c r="E58" s="291"/>
      <c r="F58" s="291"/>
      <c r="G58" s="291"/>
      <c r="H58" s="291"/>
      <c r="I58" s="291"/>
    </row>
    <row r="59" spans="1:9" s="1" customFormat="1" ht="11.25">
      <c r="A59" s="289"/>
      <c r="C59" s="290"/>
      <c r="D59" s="290"/>
      <c r="E59" s="291"/>
      <c r="F59" s="291"/>
      <c r="G59" s="291"/>
      <c r="H59" s="291"/>
      <c r="I59" s="291"/>
    </row>
    <row r="60" spans="1:9" s="1" customFormat="1" ht="11.25">
      <c r="A60" s="289"/>
      <c r="C60" s="290"/>
      <c r="D60" s="290"/>
      <c r="E60" s="291"/>
      <c r="F60" s="291"/>
      <c r="G60" s="291"/>
      <c r="H60" s="291"/>
      <c r="I60" s="291"/>
    </row>
    <row r="61" spans="1:9" s="1" customFormat="1" ht="11.25">
      <c r="A61" s="289"/>
      <c r="C61" s="290"/>
      <c r="D61" s="290"/>
      <c r="E61" s="291"/>
      <c r="F61" s="291"/>
      <c r="G61" s="291"/>
      <c r="H61" s="291"/>
      <c r="I61" s="291"/>
    </row>
    <row r="62" spans="1:9" s="1" customFormat="1" ht="11.25">
      <c r="A62" s="289"/>
      <c r="C62" s="290"/>
      <c r="D62" s="290"/>
      <c r="E62" s="291"/>
      <c r="F62" s="291"/>
      <c r="G62" s="291"/>
      <c r="H62" s="291"/>
      <c r="I62" s="291"/>
    </row>
    <row r="63" spans="1:9" s="1" customFormat="1" ht="11.25">
      <c r="A63" s="289"/>
      <c r="C63" s="290"/>
      <c r="D63" s="290"/>
      <c r="E63" s="291"/>
      <c r="F63" s="291"/>
      <c r="G63" s="291"/>
      <c r="H63" s="291"/>
      <c r="I63" s="291"/>
    </row>
    <row r="64" spans="1:9" s="1" customFormat="1" ht="11.25">
      <c r="A64" s="289"/>
      <c r="C64" s="290"/>
      <c r="D64" s="290"/>
      <c r="E64" s="291"/>
      <c r="F64" s="291"/>
      <c r="G64" s="291"/>
      <c r="H64" s="291"/>
      <c r="I64" s="291"/>
    </row>
    <row r="65" spans="1:9" s="1" customFormat="1" ht="11.25">
      <c r="A65" s="289"/>
      <c r="C65" s="290"/>
      <c r="D65" s="290"/>
      <c r="E65" s="291"/>
      <c r="F65" s="291"/>
      <c r="G65" s="291"/>
      <c r="H65" s="291"/>
      <c r="I65" s="291"/>
    </row>
    <row r="66" spans="1:9" s="1" customFormat="1" ht="11.25">
      <c r="A66" s="289"/>
      <c r="C66" s="290"/>
      <c r="D66" s="290"/>
      <c r="E66" s="291"/>
      <c r="F66" s="291"/>
      <c r="G66" s="291"/>
      <c r="H66" s="291"/>
      <c r="I66" s="291"/>
    </row>
    <row r="67" spans="1:9" s="1" customFormat="1" ht="11.25">
      <c r="A67" s="289"/>
      <c r="C67" s="290"/>
      <c r="D67" s="290"/>
      <c r="E67" s="291"/>
      <c r="F67" s="291"/>
      <c r="G67" s="291"/>
      <c r="H67" s="291"/>
      <c r="I67" s="291"/>
    </row>
    <row r="68" spans="1:9" s="1" customFormat="1" ht="11.25">
      <c r="A68" s="289"/>
      <c r="C68" s="290"/>
      <c r="D68" s="290"/>
      <c r="E68" s="291"/>
      <c r="F68" s="291"/>
      <c r="G68" s="291"/>
      <c r="H68" s="291"/>
      <c r="I68" s="291"/>
    </row>
    <row r="69" spans="1:9" s="1" customFormat="1" ht="11.25">
      <c r="A69" s="289"/>
      <c r="C69" s="290"/>
      <c r="D69" s="290"/>
      <c r="E69" s="291"/>
      <c r="F69" s="291"/>
      <c r="G69" s="291"/>
      <c r="H69" s="291"/>
      <c r="I69" s="291"/>
    </row>
    <row r="70" spans="1:9" s="1" customFormat="1" ht="11.25">
      <c r="A70" s="289"/>
      <c r="C70" s="290"/>
      <c r="D70" s="290"/>
      <c r="E70" s="291"/>
      <c r="F70" s="291"/>
      <c r="G70" s="291"/>
      <c r="H70" s="291"/>
      <c r="I70" s="291"/>
    </row>
    <row r="71" spans="1:9" s="1" customFormat="1" ht="11.25">
      <c r="A71" s="289"/>
      <c r="C71" s="290"/>
      <c r="D71" s="290"/>
      <c r="E71" s="291"/>
      <c r="F71" s="291"/>
      <c r="G71" s="291"/>
      <c r="H71" s="291"/>
      <c r="I71" s="291"/>
    </row>
    <row r="72" spans="1:9" s="1" customFormat="1" ht="11.25">
      <c r="A72" s="289"/>
      <c r="C72" s="290"/>
      <c r="D72" s="290"/>
      <c r="E72" s="291"/>
      <c r="F72" s="291"/>
      <c r="G72" s="291"/>
      <c r="H72" s="291"/>
      <c r="I72" s="291"/>
    </row>
    <row r="73" spans="1:9" s="1" customFormat="1" ht="11.25">
      <c r="A73" s="289"/>
      <c r="C73" s="290"/>
      <c r="D73" s="290"/>
      <c r="E73" s="291"/>
      <c r="F73" s="291"/>
      <c r="G73" s="291"/>
      <c r="H73" s="291"/>
      <c r="I73" s="291"/>
    </row>
    <row r="74" spans="1:9" s="1" customFormat="1" ht="11.25">
      <c r="A74" s="289"/>
      <c r="C74" s="290"/>
      <c r="D74" s="290"/>
      <c r="E74" s="291"/>
      <c r="F74" s="291"/>
      <c r="G74" s="291"/>
      <c r="H74" s="291"/>
      <c r="I74" s="291"/>
    </row>
    <row r="75" spans="1:9" s="1" customFormat="1" ht="11.25">
      <c r="A75" s="289"/>
      <c r="C75" s="290"/>
      <c r="D75" s="290"/>
      <c r="E75" s="291"/>
      <c r="F75" s="291"/>
      <c r="G75" s="291"/>
      <c r="H75" s="291"/>
      <c r="I75" s="291"/>
    </row>
    <row r="76" spans="1:9" s="1" customFormat="1" ht="11.25">
      <c r="A76" s="289"/>
      <c r="C76" s="290"/>
      <c r="D76" s="290"/>
      <c r="E76" s="291"/>
      <c r="F76" s="291"/>
      <c r="G76" s="291"/>
      <c r="H76" s="291"/>
      <c r="I76" s="291"/>
    </row>
    <row r="77" spans="1:9" s="1" customFormat="1" ht="11.25">
      <c r="A77" s="289"/>
      <c r="C77" s="290"/>
      <c r="D77" s="290"/>
      <c r="E77" s="291"/>
      <c r="F77" s="291"/>
      <c r="G77" s="291"/>
      <c r="H77" s="291"/>
      <c r="I77" s="291"/>
    </row>
    <row r="78" spans="1:9" s="1" customFormat="1" ht="11.25">
      <c r="A78" s="289"/>
      <c r="C78" s="290"/>
      <c r="D78" s="290"/>
      <c r="E78" s="291"/>
      <c r="F78" s="291"/>
      <c r="G78" s="291"/>
      <c r="H78" s="291"/>
      <c r="I78" s="291"/>
    </row>
    <row r="79" spans="1:9" s="1" customFormat="1" ht="11.25">
      <c r="A79" s="289"/>
      <c r="C79" s="290"/>
      <c r="D79" s="290"/>
      <c r="E79" s="291"/>
      <c r="F79" s="291"/>
      <c r="G79" s="291"/>
      <c r="H79" s="291"/>
      <c r="I79" s="291"/>
    </row>
    <row r="80" spans="1:9" s="1" customFormat="1" ht="11.25">
      <c r="A80" s="289"/>
      <c r="C80" s="290"/>
      <c r="D80" s="290"/>
      <c r="E80" s="291"/>
      <c r="F80" s="291"/>
      <c r="G80" s="291"/>
      <c r="H80" s="291"/>
      <c r="I80" s="291"/>
    </row>
    <row r="81" spans="1:9" s="1" customFormat="1" ht="11.25">
      <c r="A81" s="289"/>
      <c r="C81" s="290"/>
      <c r="D81" s="290"/>
      <c r="E81" s="291"/>
      <c r="F81" s="291"/>
      <c r="G81" s="291"/>
      <c r="H81" s="291"/>
      <c r="I81" s="291"/>
    </row>
    <row r="82" spans="1:9" s="1" customFormat="1" ht="11.25">
      <c r="A82" s="289"/>
      <c r="C82" s="290"/>
      <c r="D82" s="290"/>
      <c r="E82" s="291"/>
      <c r="F82" s="291"/>
      <c r="G82" s="291"/>
      <c r="H82" s="291"/>
      <c r="I82" s="291"/>
    </row>
    <row r="83" spans="1:9" s="1" customFormat="1" ht="11.25">
      <c r="A83" s="289"/>
      <c r="C83" s="290"/>
      <c r="D83" s="290"/>
      <c r="E83" s="291"/>
      <c r="F83" s="291"/>
      <c r="G83" s="291"/>
      <c r="H83" s="291"/>
      <c r="I83" s="291"/>
    </row>
    <row r="84" spans="1:9" s="1" customFormat="1" ht="11.25">
      <c r="A84" s="289"/>
      <c r="C84" s="290"/>
      <c r="D84" s="290"/>
      <c r="E84" s="291"/>
      <c r="F84" s="291"/>
      <c r="G84" s="291"/>
      <c r="H84" s="291"/>
      <c r="I84" s="291"/>
    </row>
    <row r="85" spans="1:9" s="1" customFormat="1" ht="11.25">
      <c r="A85" s="289"/>
      <c r="C85" s="290"/>
      <c r="D85" s="290"/>
      <c r="E85" s="291"/>
      <c r="F85" s="291"/>
      <c r="G85" s="291"/>
      <c r="H85" s="291"/>
      <c r="I85" s="291"/>
    </row>
    <row r="86" spans="1:9" s="1" customFormat="1" ht="11.25">
      <c r="A86" s="289"/>
      <c r="C86" s="290"/>
      <c r="D86" s="290"/>
      <c r="E86" s="291"/>
      <c r="F86" s="291"/>
      <c r="G86" s="291"/>
      <c r="H86" s="291"/>
      <c r="I86" s="291"/>
    </row>
    <row r="87" spans="1:9" s="1" customFormat="1" ht="11.25">
      <c r="A87" s="289"/>
      <c r="C87" s="290"/>
      <c r="D87" s="290"/>
      <c r="E87" s="291"/>
      <c r="F87" s="291"/>
      <c r="G87" s="291"/>
      <c r="H87" s="291"/>
      <c r="I87" s="291"/>
    </row>
    <row r="88" spans="1:9" s="1" customFormat="1" ht="11.25">
      <c r="A88" s="289"/>
      <c r="C88" s="290"/>
      <c r="D88" s="290"/>
      <c r="E88" s="291"/>
      <c r="F88" s="291"/>
      <c r="G88" s="291"/>
      <c r="H88" s="291"/>
      <c r="I88" s="291"/>
    </row>
    <row r="89" spans="1:9" s="1" customFormat="1" ht="11.25">
      <c r="A89" s="289"/>
      <c r="C89" s="290"/>
      <c r="D89" s="290"/>
      <c r="E89" s="291"/>
      <c r="F89" s="291"/>
      <c r="G89" s="291"/>
      <c r="H89" s="291"/>
      <c r="I89" s="291"/>
    </row>
    <row r="90" spans="1:9" s="1" customFormat="1" ht="11.25">
      <c r="A90" s="289"/>
      <c r="C90" s="290"/>
      <c r="D90" s="290"/>
      <c r="E90" s="291"/>
      <c r="F90" s="291"/>
      <c r="G90" s="291"/>
      <c r="H90" s="291"/>
      <c r="I90" s="291"/>
    </row>
    <row r="91" spans="1:9" s="1" customFormat="1" ht="11.25">
      <c r="A91" s="289"/>
      <c r="C91" s="290"/>
      <c r="D91" s="290"/>
      <c r="E91" s="291"/>
      <c r="F91" s="291"/>
      <c r="G91" s="291"/>
      <c r="H91" s="291"/>
      <c r="I91" s="291"/>
    </row>
    <row r="92" spans="1:9" s="1" customFormat="1" ht="11.25">
      <c r="A92" s="289"/>
      <c r="C92" s="290"/>
      <c r="D92" s="290"/>
      <c r="E92" s="291"/>
      <c r="F92" s="291"/>
      <c r="G92" s="291"/>
      <c r="H92" s="291"/>
      <c r="I92" s="291"/>
    </row>
    <row r="93" spans="1:9" s="1" customFormat="1" ht="11.25">
      <c r="A93" s="289"/>
      <c r="C93" s="290"/>
      <c r="D93" s="290"/>
      <c r="E93" s="291"/>
      <c r="F93" s="291"/>
      <c r="G93" s="291"/>
      <c r="H93" s="291"/>
      <c r="I93" s="291"/>
    </row>
    <row r="94" spans="1:9" s="1" customFormat="1" ht="11.25">
      <c r="A94" s="289"/>
      <c r="C94" s="290"/>
      <c r="D94" s="290"/>
      <c r="E94" s="291"/>
      <c r="F94" s="291"/>
      <c r="G94" s="291"/>
      <c r="H94" s="291"/>
      <c r="I94" s="291"/>
    </row>
    <row r="95" spans="1:9" s="1" customFormat="1" ht="11.25">
      <c r="A95" s="289"/>
      <c r="C95" s="290"/>
      <c r="D95" s="290"/>
      <c r="E95" s="291"/>
      <c r="F95" s="291"/>
      <c r="G95" s="291"/>
      <c r="H95" s="291"/>
      <c r="I95" s="291"/>
    </row>
    <row r="96" spans="1:9" s="1" customFormat="1" ht="11.25">
      <c r="A96" s="289"/>
      <c r="C96" s="290"/>
      <c r="D96" s="290"/>
      <c r="E96" s="291"/>
      <c r="F96" s="291"/>
      <c r="G96" s="291"/>
      <c r="H96" s="291"/>
      <c r="I96" s="291"/>
    </row>
    <row r="97" spans="1:9" s="1" customFormat="1" ht="11.25">
      <c r="A97" s="289"/>
      <c r="C97" s="290"/>
      <c r="D97" s="290"/>
      <c r="E97" s="291"/>
      <c r="F97" s="291"/>
      <c r="G97" s="291"/>
      <c r="H97" s="291"/>
      <c r="I97" s="291"/>
    </row>
    <row r="98" spans="1:9" s="1" customFormat="1" ht="11.25">
      <c r="A98" s="289"/>
      <c r="C98" s="290"/>
      <c r="D98" s="290"/>
      <c r="E98" s="291"/>
      <c r="F98" s="291"/>
      <c r="G98" s="291"/>
      <c r="H98" s="291"/>
      <c r="I98" s="291"/>
    </row>
    <row r="99" spans="1:9" s="1" customFormat="1" ht="11.25">
      <c r="A99" s="289"/>
      <c r="C99" s="290"/>
      <c r="D99" s="290"/>
      <c r="E99" s="291"/>
      <c r="F99" s="291"/>
      <c r="G99" s="291"/>
      <c r="H99" s="291"/>
      <c r="I99" s="291"/>
    </row>
    <row r="100" spans="1:9" s="1" customFormat="1" ht="11.25">
      <c r="A100" s="289"/>
      <c r="C100" s="290"/>
      <c r="D100" s="290"/>
      <c r="E100" s="291"/>
      <c r="F100" s="291"/>
      <c r="G100" s="291"/>
      <c r="H100" s="291"/>
      <c r="I100" s="291"/>
    </row>
    <row r="101" spans="1:9" s="1" customFormat="1" ht="11.25">
      <c r="A101" s="289"/>
      <c r="C101" s="290"/>
      <c r="D101" s="290"/>
      <c r="E101" s="291"/>
      <c r="F101" s="291"/>
      <c r="G101" s="291"/>
      <c r="H101" s="291"/>
      <c r="I101" s="291"/>
    </row>
    <row r="102" spans="1:9" s="1" customFormat="1" ht="11.25">
      <c r="A102" s="286"/>
      <c r="C102" s="290"/>
      <c r="D102" s="290"/>
      <c r="E102" s="291"/>
      <c r="F102" s="291"/>
      <c r="G102" s="291"/>
      <c r="H102" s="291"/>
      <c r="I102" s="291"/>
    </row>
    <row r="103" spans="1:9" s="1" customFormat="1" ht="11.25">
      <c r="A103" s="286"/>
      <c r="C103" s="290"/>
      <c r="D103" s="290"/>
      <c r="E103" s="291"/>
      <c r="F103" s="291"/>
      <c r="G103" s="291"/>
      <c r="H103" s="291"/>
      <c r="I103" s="291"/>
    </row>
    <row r="104" spans="1:9" s="1" customFormat="1" ht="11.25">
      <c r="A104" s="286"/>
      <c r="C104" s="290"/>
      <c r="D104" s="290"/>
      <c r="E104" s="291"/>
      <c r="F104" s="291"/>
      <c r="G104" s="291"/>
      <c r="H104" s="291"/>
      <c r="I104" s="291"/>
    </row>
    <row r="105" spans="1:9" s="1" customFormat="1" ht="11.25">
      <c r="A105" s="286"/>
      <c r="C105" s="290"/>
      <c r="D105" s="290"/>
      <c r="E105" s="291"/>
      <c r="F105" s="291"/>
      <c r="G105" s="291"/>
      <c r="H105" s="291"/>
      <c r="I105" s="291"/>
    </row>
    <row r="106" spans="1:9" s="1" customFormat="1" ht="11.25">
      <c r="A106" s="286"/>
      <c r="C106" s="290"/>
      <c r="D106" s="290"/>
      <c r="E106" s="291"/>
      <c r="F106" s="291"/>
      <c r="G106" s="291"/>
      <c r="H106" s="291"/>
      <c r="I106" s="291"/>
    </row>
    <row r="107" spans="1:9" s="1" customFormat="1" ht="11.25">
      <c r="A107" s="286"/>
      <c r="C107" s="290"/>
      <c r="D107" s="290"/>
      <c r="E107" s="291"/>
      <c r="F107" s="291"/>
      <c r="G107" s="291"/>
      <c r="H107" s="291"/>
      <c r="I107" s="291"/>
    </row>
    <row r="108" spans="1:9" s="1" customFormat="1" ht="11.25">
      <c r="A108" s="286"/>
      <c r="C108" s="290"/>
      <c r="D108" s="290"/>
      <c r="E108" s="291"/>
      <c r="F108" s="291"/>
      <c r="G108" s="291"/>
      <c r="H108" s="291"/>
      <c r="I108" s="291"/>
    </row>
    <row r="109" spans="1:9" s="1" customFormat="1" ht="11.25">
      <c r="A109" s="286"/>
      <c r="C109" s="290"/>
      <c r="D109" s="290"/>
      <c r="E109" s="291"/>
      <c r="F109" s="291"/>
      <c r="G109" s="291"/>
      <c r="H109" s="291"/>
      <c r="I109" s="291"/>
    </row>
    <row r="110" spans="1:9" s="1" customFormat="1" ht="11.25">
      <c r="A110" s="286"/>
      <c r="E110" s="291"/>
      <c r="F110" s="291"/>
      <c r="G110" s="291"/>
      <c r="H110" s="291"/>
      <c r="I110" s="291"/>
    </row>
    <row r="111" spans="1:9" s="1" customFormat="1" ht="11.25">
      <c r="A111" s="286"/>
      <c r="E111" s="291"/>
      <c r="F111" s="291"/>
      <c r="G111" s="291"/>
      <c r="H111" s="291"/>
      <c r="I111" s="291"/>
    </row>
    <row r="112" spans="1:9" s="1" customFormat="1" ht="11.25">
      <c r="A112" s="286"/>
      <c r="E112" s="291"/>
      <c r="F112" s="291"/>
      <c r="G112" s="291"/>
      <c r="H112" s="291"/>
      <c r="I112" s="291"/>
    </row>
    <row r="113" spans="1:9" s="1" customFormat="1" ht="11.25">
      <c r="A113" s="286"/>
      <c r="E113" s="291"/>
      <c r="F113" s="291"/>
      <c r="G113" s="291"/>
      <c r="H113" s="291"/>
      <c r="I113" s="291"/>
    </row>
    <row r="114" spans="1:9" s="1" customFormat="1" ht="11.25">
      <c r="A114" s="286"/>
      <c r="E114" s="291"/>
      <c r="F114" s="291"/>
      <c r="G114" s="291"/>
      <c r="H114" s="291"/>
      <c r="I114" s="291"/>
    </row>
    <row r="115" spans="1:9" s="1" customFormat="1" ht="11.25">
      <c r="A115" s="286"/>
      <c r="E115" s="291"/>
      <c r="F115" s="291"/>
      <c r="G115" s="291"/>
      <c r="H115" s="291"/>
      <c r="I115" s="291"/>
    </row>
    <row r="116" spans="1:9" s="1" customFormat="1" ht="11.25">
      <c r="A116" s="286"/>
      <c r="E116" s="291"/>
      <c r="F116" s="291"/>
      <c r="G116" s="291"/>
      <c r="H116" s="291"/>
      <c r="I116" s="291"/>
    </row>
    <row r="117" spans="1:9" s="1" customFormat="1" ht="11.25">
      <c r="A117" s="286"/>
      <c r="E117" s="291"/>
      <c r="F117" s="291"/>
      <c r="G117" s="291"/>
      <c r="H117" s="291"/>
      <c r="I117" s="291"/>
    </row>
    <row r="118" spans="1:9" s="1" customFormat="1" ht="11.25">
      <c r="A118" s="286"/>
      <c r="E118" s="291"/>
      <c r="F118" s="291"/>
      <c r="G118" s="291"/>
      <c r="H118" s="291"/>
      <c r="I118" s="291"/>
    </row>
    <row r="119" spans="1:9" s="1" customFormat="1" ht="11.25">
      <c r="A119" s="286"/>
      <c r="E119" s="291"/>
      <c r="F119" s="291"/>
      <c r="G119" s="291"/>
      <c r="H119" s="291"/>
      <c r="I119" s="291"/>
    </row>
    <row r="120" spans="1:9" s="1" customFormat="1" ht="11.25">
      <c r="A120" s="286"/>
      <c r="E120" s="291"/>
      <c r="F120" s="291"/>
      <c r="G120" s="291"/>
      <c r="H120" s="291"/>
      <c r="I120" s="291"/>
    </row>
    <row r="121" spans="1:9" s="1" customFormat="1" ht="11.25">
      <c r="A121" s="286"/>
      <c r="E121" s="291"/>
      <c r="F121" s="291"/>
      <c r="G121" s="291"/>
      <c r="H121" s="291"/>
      <c r="I121" s="291"/>
    </row>
    <row r="122" spans="1:9" s="1" customFormat="1" ht="11.25">
      <c r="A122" s="286"/>
      <c r="E122" s="291"/>
      <c r="F122" s="291"/>
      <c r="G122" s="291"/>
      <c r="H122" s="291"/>
      <c r="I122" s="291"/>
    </row>
    <row r="123" spans="1:9" s="1" customFormat="1" ht="11.25">
      <c r="A123" s="286"/>
      <c r="E123" s="291"/>
      <c r="F123" s="291"/>
      <c r="G123" s="291"/>
      <c r="H123" s="291"/>
      <c r="I123" s="291"/>
    </row>
    <row r="124" spans="1:9" s="1" customFormat="1" ht="11.25">
      <c r="A124" s="286"/>
      <c r="E124" s="291"/>
      <c r="F124" s="291"/>
      <c r="G124" s="291"/>
      <c r="H124" s="291"/>
      <c r="I124" s="291"/>
    </row>
    <row r="125" spans="1:9" s="1" customFormat="1" ht="11.25">
      <c r="A125" s="286"/>
      <c r="E125" s="291"/>
      <c r="F125" s="291"/>
      <c r="G125" s="291"/>
      <c r="H125" s="291"/>
      <c r="I125" s="291"/>
    </row>
    <row r="126" spans="1:9" s="1" customFormat="1" ht="11.25">
      <c r="A126" s="286"/>
      <c r="E126" s="291"/>
      <c r="F126" s="291"/>
      <c r="G126" s="291"/>
      <c r="H126" s="291"/>
      <c r="I126" s="291"/>
    </row>
    <row r="127" spans="1:9" s="1" customFormat="1" ht="11.25">
      <c r="A127" s="286"/>
      <c r="E127" s="291"/>
      <c r="F127" s="291"/>
      <c r="G127" s="291"/>
      <c r="H127" s="291"/>
      <c r="I127" s="291"/>
    </row>
    <row r="128" spans="1:9" s="1" customFormat="1" ht="11.25">
      <c r="A128" s="286"/>
      <c r="E128" s="291"/>
      <c r="F128" s="291"/>
      <c r="G128" s="291"/>
      <c r="H128" s="291"/>
      <c r="I128" s="291"/>
    </row>
    <row r="129" spans="1:9" s="1" customFormat="1" ht="11.25">
      <c r="A129" s="286"/>
      <c r="E129" s="291"/>
      <c r="F129" s="291"/>
      <c r="G129" s="291"/>
      <c r="H129" s="291"/>
      <c r="I129" s="291"/>
    </row>
    <row r="130" spans="1:9" s="1" customFormat="1" ht="11.25">
      <c r="A130" s="286"/>
      <c r="E130" s="291"/>
      <c r="F130" s="291"/>
      <c r="G130" s="291"/>
      <c r="H130" s="291"/>
      <c r="I130" s="291"/>
    </row>
    <row r="131" spans="1:9" s="1" customFormat="1" ht="11.25">
      <c r="A131" s="286"/>
      <c r="E131" s="291"/>
      <c r="F131" s="291"/>
      <c r="G131" s="291"/>
      <c r="H131" s="291"/>
      <c r="I131" s="291"/>
    </row>
    <row r="132" spans="1:9" s="1" customFormat="1" ht="11.25">
      <c r="A132" s="286"/>
      <c r="E132" s="291"/>
      <c r="F132" s="291"/>
      <c r="G132" s="291"/>
      <c r="H132" s="291"/>
      <c r="I132" s="291"/>
    </row>
    <row r="133" spans="1:9" s="1" customFormat="1" ht="11.25">
      <c r="A133" s="286"/>
      <c r="E133" s="291"/>
      <c r="F133" s="291"/>
      <c r="G133" s="291"/>
      <c r="H133" s="291"/>
      <c r="I133" s="291"/>
    </row>
    <row r="134" spans="1:9" s="1" customFormat="1" ht="11.25">
      <c r="A134" s="286"/>
      <c r="E134" s="291"/>
      <c r="F134" s="291"/>
      <c r="G134" s="291"/>
      <c r="H134" s="291"/>
      <c r="I134" s="291"/>
    </row>
    <row r="135" spans="1:9" s="1" customFormat="1" ht="11.25">
      <c r="A135" s="286"/>
      <c r="E135" s="291"/>
      <c r="F135" s="291"/>
      <c r="G135" s="291"/>
      <c r="H135" s="291"/>
      <c r="I135" s="291"/>
    </row>
    <row r="136" spans="1:9" s="1" customFormat="1" ht="11.25">
      <c r="A136" s="286"/>
      <c r="E136" s="291"/>
      <c r="F136" s="291"/>
      <c r="G136" s="291"/>
      <c r="H136" s="291"/>
      <c r="I136" s="291"/>
    </row>
    <row r="137" spans="1:9" s="1" customFormat="1" ht="11.25">
      <c r="A137" s="286"/>
      <c r="E137" s="291"/>
      <c r="F137" s="291"/>
      <c r="G137" s="291"/>
      <c r="H137" s="291"/>
      <c r="I137" s="291"/>
    </row>
    <row r="138" spans="1:9" s="1" customFormat="1" ht="11.25">
      <c r="A138" s="286"/>
      <c r="E138" s="291"/>
      <c r="F138" s="291"/>
      <c r="G138" s="291"/>
      <c r="H138" s="291"/>
      <c r="I138" s="291"/>
    </row>
    <row r="139" spans="1:9" s="1" customFormat="1" ht="11.25">
      <c r="A139" s="286"/>
      <c r="E139" s="291"/>
      <c r="F139" s="291"/>
      <c r="G139" s="291"/>
      <c r="H139" s="291"/>
      <c r="I139" s="291"/>
    </row>
    <row r="140" spans="1:9" s="1" customFormat="1" ht="11.25">
      <c r="A140" s="286"/>
      <c r="E140" s="291"/>
      <c r="F140" s="291"/>
      <c r="G140" s="291"/>
      <c r="H140" s="291"/>
      <c r="I140" s="291"/>
    </row>
    <row r="141" spans="1:9" s="1" customFormat="1" ht="11.25">
      <c r="A141" s="286"/>
      <c r="E141" s="291"/>
      <c r="F141" s="291"/>
      <c r="G141" s="291"/>
      <c r="H141" s="291"/>
      <c r="I141" s="291"/>
    </row>
    <row r="142" spans="1:9" s="1" customFormat="1" ht="11.25">
      <c r="A142" s="286"/>
      <c r="E142" s="291"/>
      <c r="F142" s="291"/>
      <c r="G142" s="291"/>
      <c r="H142" s="291"/>
      <c r="I142" s="291"/>
    </row>
    <row r="143" spans="1:9" s="1" customFormat="1" ht="11.25">
      <c r="A143" s="286"/>
      <c r="E143" s="291"/>
      <c r="F143" s="291"/>
      <c r="G143" s="291"/>
      <c r="H143" s="291"/>
      <c r="I143" s="291"/>
    </row>
    <row r="144" spans="1:9" s="1" customFormat="1" ht="11.25">
      <c r="A144" s="286"/>
      <c r="E144" s="291"/>
      <c r="F144" s="291"/>
      <c r="G144" s="291"/>
      <c r="H144" s="291"/>
      <c r="I144" s="291"/>
    </row>
    <row r="145" spans="1:9" s="1" customFormat="1" ht="11.25">
      <c r="A145" s="286"/>
      <c r="E145" s="291"/>
      <c r="F145" s="291"/>
      <c r="G145" s="291"/>
      <c r="H145" s="291"/>
      <c r="I145" s="291"/>
    </row>
    <row r="146" spans="1:9" s="1" customFormat="1" ht="11.25">
      <c r="A146" s="286"/>
      <c r="E146" s="291"/>
      <c r="F146" s="291"/>
      <c r="G146" s="291"/>
      <c r="H146" s="291"/>
      <c r="I146" s="291"/>
    </row>
    <row r="147" spans="1:9" s="1" customFormat="1" ht="11.25">
      <c r="A147" s="286"/>
      <c r="E147" s="291"/>
      <c r="F147" s="291"/>
      <c r="G147" s="291"/>
      <c r="H147" s="291"/>
      <c r="I147" s="291"/>
    </row>
    <row r="148" spans="1:9" s="1" customFormat="1" ht="11.25">
      <c r="A148" s="286"/>
      <c r="E148" s="291"/>
      <c r="F148" s="291"/>
      <c r="G148" s="291"/>
      <c r="H148" s="291"/>
      <c r="I148" s="291"/>
    </row>
    <row r="149" spans="1:9" s="1" customFormat="1" ht="11.25">
      <c r="A149" s="286"/>
      <c r="E149" s="291"/>
      <c r="F149" s="291"/>
      <c r="G149" s="291"/>
      <c r="H149" s="291"/>
      <c r="I149" s="291"/>
    </row>
    <row r="150" spans="1:9" s="1" customFormat="1" ht="11.25">
      <c r="A150" s="286"/>
      <c r="E150" s="291"/>
      <c r="F150" s="291"/>
      <c r="G150" s="291"/>
      <c r="H150" s="291"/>
      <c r="I150" s="291"/>
    </row>
    <row r="151" spans="1:9" s="1" customFormat="1" ht="11.25">
      <c r="A151" s="286"/>
      <c r="E151" s="291"/>
      <c r="F151" s="291"/>
      <c r="G151" s="291"/>
      <c r="H151" s="291"/>
      <c r="I151" s="291"/>
    </row>
    <row r="152" spans="1:9" s="1" customFormat="1" ht="11.25">
      <c r="A152" s="286"/>
      <c r="E152" s="291"/>
      <c r="F152" s="291"/>
      <c r="G152" s="291"/>
      <c r="H152" s="291"/>
      <c r="I152" s="291"/>
    </row>
    <row r="153" spans="1:9" s="1" customFormat="1" ht="11.25">
      <c r="A153" s="286"/>
      <c r="E153" s="291"/>
      <c r="F153" s="291"/>
      <c r="G153" s="291"/>
      <c r="H153" s="291"/>
      <c r="I153" s="291"/>
    </row>
    <row r="154" s="1" customFormat="1" ht="11.25">
      <c r="A154" s="286"/>
    </row>
    <row r="155" s="1" customFormat="1" ht="11.25">
      <c r="A155" s="286"/>
    </row>
    <row r="156" s="1" customFormat="1" ht="11.25">
      <c r="A156" s="286"/>
    </row>
    <row r="157" s="1" customFormat="1" ht="11.25">
      <c r="A157" s="286"/>
    </row>
    <row r="158" s="1" customFormat="1" ht="11.25">
      <c r="A158" s="286"/>
    </row>
    <row r="159" s="1" customFormat="1" ht="11.25">
      <c r="A159" s="286"/>
    </row>
    <row r="160" s="1" customFormat="1" ht="11.25">
      <c r="A160" s="286"/>
    </row>
    <row r="161" s="1" customFormat="1" ht="11.25">
      <c r="A161" s="286"/>
    </row>
    <row r="162" s="1" customFormat="1" ht="11.25">
      <c r="A162" s="286"/>
    </row>
    <row r="163" s="1" customFormat="1" ht="11.25">
      <c r="A163" s="286"/>
    </row>
    <row r="164" s="1" customFormat="1" ht="11.25">
      <c r="A164" s="286"/>
    </row>
    <row r="165" s="1" customFormat="1" ht="11.25">
      <c r="A165" s="286"/>
    </row>
    <row r="166" s="1" customFormat="1" ht="11.25">
      <c r="A166" s="286"/>
    </row>
    <row r="167" s="1" customFormat="1" ht="11.25">
      <c r="A167" s="286"/>
    </row>
    <row r="168" s="1" customFormat="1" ht="11.25">
      <c r="A168" s="286"/>
    </row>
    <row r="169" s="1" customFormat="1" ht="11.25">
      <c r="A169" s="286"/>
    </row>
    <row r="170" s="1" customFormat="1" ht="11.25">
      <c r="A170" s="286"/>
    </row>
    <row r="171" s="1" customFormat="1" ht="11.25">
      <c r="A171" s="286"/>
    </row>
    <row r="172" s="1" customFormat="1" ht="11.25">
      <c r="A172" s="286"/>
    </row>
    <row r="173" s="1" customFormat="1" ht="11.25">
      <c r="A173" s="286"/>
    </row>
    <row r="174" s="1" customFormat="1" ht="11.25">
      <c r="A174" s="286"/>
    </row>
    <row r="175" s="1" customFormat="1" ht="11.25">
      <c r="A175" s="286"/>
    </row>
    <row r="176" s="1" customFormat="1" ht="11.25">
      <c r="A176" s="286"/>
    </row>
    <row r="177" s="1" customFormat="1" ht="11.25">
      <c r="A177" s="286"/>
    </row>
    <row r="178" s="1" customFormat="1" ht="11.25">
      <c r="A178" s="286"/>
    </row>
    <row r="179" s="1" customFormat="1" ht="11.25">
      <c r="A179" s="286"/>
    </row>
    <row r="180" s="1" customFormat="1" ht="11.25">
      <c r="A180" s="286"/>
    </row>
    <row r="181" s="1" customFormat="1" ht="11.25">
      <c r="A181" s="286"/>
    </row>
    <row r="182" s="1" customFormat="1" ht="11.25">
      <c r="A182" s="286"/>
    </row>
    <row r="183" s="1" customFormat="1" ht="11.25">
      <c r="A183" s="286"/>
    </row>
    <row r="184" s="1" customFormat="1" ht="11.25">
      <c r="A184" s="286"/>
    </row>
    <row r="185" s="1" customFormat="1" ht="11.25">
      <c r="A185" s="286"/>
    </row>
    <row r="186" s="1" customFormat="1" ht="11.25">
      <c r="A186" s="286"/>
    </row>
    <row r="187" s="1" customFormat="1" ht="11.25">
      <c r="A187" s="286"/>
    </row>
    <row r="188" s="1" customFormat="1" ht="11.25">
      <c r="A188" s="286"/>
    </row>
    <row r="189" s="1" customFormat="1" ht="11.25">
      <c r="A189" s="286"/>
    </row>
    <row r="190" s="1" customFormat="1" ht="11.25">
      <c r="A190" s="286"/>
    </row>
    <row r="191" s="1" customFormat="1" ht="11.25">
      <c r="A191" s="286"/>
    </row>
    <row r="192" s="1" customFormat="1" ht="11.25">
      <c r="A192" s="286"/>
    </row>
    <row r="193" s="1" customFormat="1" ht="11.25">
      <c r="A193" s="286"/>
    </row>
    <row r="194" s="1" customFormat="1" ht="11.25">
      <c r="A194" s="286"/>
    </row>
    <row r="195" s="1" customFormat="1" ht="11.25">
      <c r="A195" s="286"/>
    </row>
    <row r="196" s="1" customFormat="1" ht="11.25">
      <c r="A196" s="286"/>
    </row>
    <row r="197" s="1" customFormat="1" ht="11.25">
      <c r="A197" s="286"/>
    </row>
    <row r="198" s="1" customFormat="1" ht="11.25">
      <c r="A198" s="286"/>
    </row>
    <row r="199" s="1" customFormat="1" ht="11.25">
      <c r="A199" s="286"/>
    </row>
    <row r="200" s="1" customFormat="1" ht="11.25">
      <c r="A200" s="286"/>
    </row>
    <row r="201" s="1" customFormat="1" ht="11.25">
      <c r="A201" s="286"/>
    </row>
    <row r="202" s="1" customFormat="1" ht="11.25">
      <c r="A202" s="286"/>
    </row>
    <row r="203" s="1" customFormat="1" ht="11.25">
      <c r="A203" s="286"/>
    </row>
    <row r="204" s="1" customFormat="1" ht="11.25">
      <c r="A204" s="286"/>
    </row>
    <row r="205" s="1" customFormat="1" ht="11.25">
      <c r="A205" s="286"/>
    </row>
    <row r="206" s="1" customFormat="1" ht="11.25">
      <c r="A206" s="286"/>
    </row>
    <row r="207" s="1" customFormat="1" ht="11.25">
      <c r="A207" s="286"/>
    </row>
    <row r="208" s="1" customFormat="1" ht="11.25">
      <c r="A208" s="286"/>
    </row>
    <row r="209" s="1" customFormat="1" ht="11.25">
      <c r="A209" s="286"/>
    </row>
    <row r="210" s="1" customFormat="1" ht="11.25">
      <c r="A210" s="286"/>
    </row>
    <row r="211" s="1" customFormat="1" ht="11.25">
      <c r="A211" s="286"/>
    </row>
    <row r="212" s="1" customFormat="1" ht="11.25">
      <c r="A212" s="286"/>
    </row>
    <row r="213" s="1" customFormat="1" ht="11.25">
      <c r="A213" s="286"/>
    </row>
    <row r="214" s="1" customFormat="1" ht="11.25">
      <c r="A214" s="286"/>
    </row>
    <row r="215" s="1" customFormat="1" ht="11.25">
      <c r="A215" s="286"/>
    </row>
    <row r="216" s="1" customFormat="1" ht="11.25">
      <c r="A216" s="286"/>
    </row>
    <row r="217" s="1" customFormat="1" ht="11.25">
      <c r="A217" s="286"/>
    </row>
    <row r="218" s="1" customFormat="1" ht="11.25">
      <c r="A218" s="286"/>
    </row>
  </sheetData>
  <mergeCells count="8">
    <mergeCell ref="I9:I10"/>
    <mergeCell ref="C8:D8"/>
    <mergeCell ref="F8:H8"/>
    <mergeCell ref="F9:F10"/>
    <mergeCell ref="G9:G10"/>
    <mergeCell ref="H9:H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F3" sqref="F3"/>
    </sheetView>
  </sheetViews>
  <sheetFormatPr defaultColWidth="9.33203125" defaultRowHeight="12.75"/>
  <cols>
    <col min="1" max="1" width="6.5" style="0" customWidth="1"/>
    <col min="2" max="2" width="33.16015625" style="0" customWidth="1"/>
    <col min="3" max="3" width="7.83203125" style="0" customWidth="1"/>
    <col min="4" max="4" width="10.5" style="0" customWidth="1"/>
    <col min="5" max="5" width="7.33203125" style="0" customWidth="1"/>
    <col min="6" max="6" width="17.33203125" style="0" customWidth="1"/>
    <col min="7" max="7" width="17.16015625" style="0" customWidth="1"/>
    <col min="8" max="8" width="6.83203125" style="0" customWidth="1"/>
    <col min="9" max="9" width="7.66015625" style="0" customWidth="1"/>
    <col min="10" max="10" width="29.16015625" style="0" customWidth="1"/>
  </cols>
  <sheetData>
    <row r="1" s="1" customFormat="1" ht="11.25">
      <c r="F1" s="1" t="s">
        <v>678</v>
      </c>
    </row>
    <row r="2" s="1" customFormat="1" ht="11.25">
      <c r="F2" s="1" t="s">
        <v>766</v>
      </c>
    </row>
    <row r="3" s="1" customFormat="1" ht="11.25">
      <c r="F3" s="1" t="s">
        <v>767</v>
      </c>
    </row>
    <row r="5" s="2" customFormat="1" ht="18">
      <c r="A5" s="2" t="s">
        <v>743</v>
      </c>
    </row>
    <row r="6" s="2" customFormat="1" ht="18">
      <c r="A6" s="2" t="s">
        <v>744</v>
      </c>
    </row>
    <row r="7" s="2" customFormat="1" ht="18">
      <c r="A7" s="2" t="s">
        <v>745</v>
      </c>
    </row>
    <row r="8" s="503" customFormat="1" ht="12.75"/>
    <row r="9" s="819" customFormat="1" ht="15">
      <c r="A9" s="819" t="s">
        <v>746</v>
      </c>
    </row>
    <row r="11" spans="1:8" s="516" customFormat="1" ht="24">
      <c r="A11" s="866" t="s">
        <v>363</v>
      </c>
      <c r="B11" s="861" t="s">
        <v>747</v>
      </c>
      <c r="C11" s="866" t="s">
        <v>13</v>
      </c>
      <c r="D11" s="866" t="s">
        <v>217</v>
      </c>
      <c r="E11" s="866" t="s">
        <v>14</v>
      </c>
      <c r="F11" s="861" t="s">
        <v>556</v>
      </c>
      <c r="G11" s="860" t="s">
        <v>748</v>
      </c>
      <c r="H11" s="866" t="s">
        <v>137</v>
      </c>
    </row>
    <row r="12" spans="1:8" s="832" customFormat="1" ht="12">
      <c r="A12" s="831">
        <v>1</v>
      </c>
      <c r="B12" s="831">
        <v>2</v>
      </c>
      <c r="C12" s="831">
        <v>3</v>
      </c>
      <c r="D12" s="831">
        <v>4</v>
      </c>
      <c r="E12" s="831">
        <v>5</v>
      </c>
      <c r="F12" s="831">
        <v>6</v>
      </c>
      <c r="G12" s="831">
        <v>7</v>
      </c>
      <c r="H12" s="831">
        <v>8</v>
      </c>
    </row>
    <row r="13" spans="1:8" s="770" customFormat="1" ht="14.25" customHeight="1">
      <c r="A13" s="833"/>
      <c r="B13" s="834"/>
      <c r="C13" s="834"/>
      <c r="D13" s="834"/>
      <c r="E13" s="834"/>
      <c r="F13" s="834"/>
      <c r="G13" s="834"/>
      <c r="H13" s="835"/>
    </row>
    <row r="14" spans="1:8" s="774" customFormat="1" ht="63" customHeight="1">
      <c r="A14" s="769" t="s">
        <v>141</v>
      </c>
      <c r="B14" s="856" t="s">
        <v>762</v>
      </c>
      <c r="C14" s="763">
        <v>756</v>
      </c>
      <c r="D14" s="763"/>
      <c r="E14" s="763"/>
      <c r="F14" s="760">
        <f>SUM(F15)</f>
        <v>68316</v>
      </c>
      <c r="G14" s="760">
        <f>SUM(G15)</f>
        <v>36750</v>
      </c>
      <c r="H14" s="857">
        <f>G14/F14</f>
        <v>0.5379413314596874</v>
      </c>
    </row>
    <row r="15" spans="1:8" s="774" customFormat="1" ht="49.5" customHeight="1">
      <c r="A15" s="769"/>
      <c r="B15" s="867" t="s">
        <v>82</v>
      </c>
      <c r="C15" s="763"/>
      <c r="D15" s="763">
        <v>75618</v>
      </c>
      <c r="E15" s="763"/>
      <c r="F15" s="760">
        <f>SUM(F16)</f>
        <v>68316</v>
      </c>
      <c r="G15" s="760">
        <f>SUM(G16)</f>
        <v>36750</v>
      </c>
      <c r="H15" s="857">
        <f>G15/F15</f>
        <v>0.5379413314596874</v>
      </c>
    </row>
    <row r="16" spans="1:8" s="770" customFormat="1" ht="26.25" customHeight="1" thickBot="1">
      <c r="A16" s="883"/>
      <c r="B16" s="884" t="s">
        <v>761</v>
      </c>
      <c r="C16" s="885"/>
      <c r="D16" s="885"/>
      <c r="E16" s="885" t="s">
        <v>85</v>
      </c>
      <c r="F16" s="886">
        <v>68316</v>
      </c>
      <c r="G16" s="886">
        <v>36750</v>
      </c>
      <c r="H16" s="887">
        <f>G16/F16</f>
        <v>0.5379413314596874</v>
      </c>
    </row>
    <row r="17" spans="1:8" s="770" customFormat="1" ht="11.25" customHeight="1">
      <c r="A17" s="868"/>
      <c r="B17" s="880"/>
      <c r="C17" s="880"/>
      <c r="D17" s="880"/>
      <c r="E17" s="880"/>
      <c r="F17" s="881"/>
      <c r="G17" s="881"/>
      <c r="H17" s="882"/>
    </row>
    <row r="18" spans="1:8" s="104" customFormat="1" ht="11.25" customHeight="1">
      <c r="A18" s="1014" t="s">
        <v>754</v>
      </c>
      <c r="B18" s="1015"/>
      <c r="C18" s="1015"/>
      <c r="D18" s="1015"/>
      <c r="E18" s="1013"/>
      <c r="F18" s="851">
        <f>SUM(F14)</f>
        <v>68316</v>
      </c>
      <c r="G18" s="851">
        <f>SUM(G14)</f>
        <v>36750</v>
      </c>
      <c r="H18" s="852">
        <f>G18/F18</f>
        <v>0.5379413314596874</v>
      </c>
    </row>
    <row r="19" spans="1:8" s="770" customFormat="1" ht="12">
      <c r="A19" s="774"/>
      <c r="B19" s="774"/>
      <c r="C19" s="774"/>
      <c r="D19" s="774"/>
      <c r="E19" s="774"/>
      <c r="F19" s="776"/>
      <c r="G19" s="776"/>
      <c r="H19" s="836"/>
    </row>
    <row r="20" spans="1:8" ht="12.75">
      <c r="A20" s="822"/>
      <c r="B20" s="822"/>
      <c r="C20" s="822"/>
      <c r="D20" s="822"/>
      <c r="E20" s="822"/>
      <c r="F20" s="820"/>
      <c r="G20" s="820"/>
      <c r="H20" s="821"/>
    </row>
    <row r="21" spans="1:8" s="826" customFormat="1" ht="15">
      <c r="A21" s="819" t="s">
        <v>749</v>
      </c>
      <c r="B21" s="823"/>
      <c r="C21" s="823"/>
      <c r="D21" s="823"/>
      <c r="E21" s="823"/>
      <c r="F21" s="824"/>
      <c r="G21" s="824"/>
      <c r="H21" s="825"/>
    </row>
    <row r="22" spans="1:8" ht="12.75">
      <c r="A22" s="822"/>
      <c r="B22" s="822"/>
      <c r="C22" s="822"/>
      <c r="D22" s="822"/>
      <c r="E22" s="822"/>
      <c r="F22" s="820"/>
      <c r="G22" s="820"/>
      <c r="H22" s="821"/>
    </row>
    <row r="23" spans="1:8" s="865" customFormat="1" ht="33.75" customHeight="1">
      <c r="A23" s="860" t="s">
        <v>363</v>
      </c>
      <c r="B23" s="858" t="s">
        <v>752</v>
      </c>
      <c r="C23" s="860" t="s">
        <v>13</v>
      </c>
      <c r="D23" s="860" t="s">
        <v>217</v>
      </c>
      <c r="E23" s="860" t="s">
        <v>14</v>
      </c>
      <c r="F23" s="862" t="s">
        <v>751</v>
      </c>
      <c r="G23" s="863" t="s">
        <v>476</v>
      </c>
      <c r="H23" s="864" t="s">
        <v>14</v>
      </c>
    </row>
    <row r="24" spans="1:8" s="770" customFormat="1" ht="12">
      <c r="A24" s="827">
        <v>1</v>
      </c>
      <c r="B24" s="827">
        <v>2</v>
      </c>
      <c r="C24" s="827">
        <v>3</v>
      </c>
      <c r="D24" s="827">
        <v>4</v>
      </c>
      <c r="E24" s="827">
        <v>5</v>
      </c>
      <c r="F24" s="827">
        <v>6</v>
      </c>
      <c r="G24" s="827">
        <v>7</v>
      </c>
      <c r="H24" s="827">
        <v>0.08</v>
      </c>
    </row>
    <row r="25" spans="1:8" s="770" customFormat="1" ht="12">
      <c r="A25" s="837"/>
      <c r="B25" s="838"/>
      <c r="C25" s="838"/>
      <c r="D25" s="838"/>
      <c r="E25" s="838"/>
      <c r="F25" s="838"/>
      <c r="G25" s="838"/>
      <c r="H25" s="839"/>
    </row>
    <row r="26" spans="1:8" s="848" customFormat="1" ht="12">
      <c r="A26" s="870" t="s">
        <v>141</v>
      </c>
      <c r="B26" s="853" t="s">
        <v>757</v>
      </c>
      <c r="C26" s="847">
        <v>851</v>
      </c>
      <c r="D26" s="847"/>
      <c r="E26" s="847"/>
      <c r="F26" s="846">
        <f>SUM(F27)</f>
        <v>3833</v>
      </c>
      <c r="G26" s="846">
        <f>SUM(G27)</f>
        <v>4200</v>
      </c>
      <c r="H26" s="115">
        <f>G26/F26</f>
        <v>1.0957474563005478</v>
      </c>
    </row>
    <row r="27" spans="1:8" s="848" customFormat="1" ht="12">
      <c r="A27" s="870"/>
      <c r="B27" s="869" t="s">
        <v>276</v>
      </c>
      <c r="C27" s="847"/>
      <c r="D27" s="847">
        <v>85153</v>
      </c>
      <c r="E27" s="847"/>
      <c r="F27" s="846">
        <f>SUM(F28)</f>
        <v>3833</v>
      </c>
      <c r="G27" s="846">
        <f>SUM(G28)</f>
        <v>4200</v>
      </c>
      <c r="H27" s="115">
        <f>G27/F27</f>
        <v>1.0957474563005478</v>
      </c>
    </row>
    <row r="28" spans="1:8" s="770" customFormat="1" ht="12.75" thickBot="1">
      <c r="A28" s="875"/>
      <c r="B28" s="876" t="s">
        <v>624</v>
      </c>
      <c r="C28" s="877"/>
      <c r="D28" s="877"/>
      <c r="E28" s="877">
        <v>4170</v>
      </c>
      <c r="F28" s="878">
        <v>3833</v>
      </c>
      <c r="G28" s="878">
        <v>4200</v>
      </c>
      <c r="H28" s="879">
        <f>G28/F28</f>
        <v>1.0957474563005478</v>
      </c>
    </row>
    <row r="29" spans="1:10" s="859" customFormat="1" ht="40.5" customHeight="1">
      <c r="A29" s="871"/>
      <c r="B29" s="861" t="s">
        <v>750</v>
      </c>
      <c r="C29" s="871" t="s">
        <v>13</v>
      </c>
      <c r="D29" s="871" t="s">
        <v>217</v>
      </c>
      <c r="E29" s="871" t="s">
        <v>14</v>
      </c>
      <c r="F29" s="874" t="s">
        <v>556</v>
      </c>
      <c r="G29" s="871" t="s">
        <v>753</v>
      </c>
      <c r="H29" s="871" t="s">
        <v>14</v>
      </c>
      <c r="J29" s="891"/>
    </row>
    <row r="30" spans="1:8" s="830" customFormat="1" ht="11.25" customHeight="1">
      <c r="A30" s="828" t="s">
        <v>477</v>
      </c>
      <c r="B30" s="829" t="s">
        <v>478</v>
      </c>
      <c r="C30" s="828" t="s">
        <v>479</v>
      </c>
      <c r="D30" s="828" t="s">
        <v>480</v>
      </c>
      <c r="E30" s="828" t="s">
        <v>573</v>
      </c>
      <c r="F30" s="828" t="s">
        <v>574</v>
      </c>
      <c r="G30" s="828" t="s">
        <v>575</v>
      </c>
      <c r="H30" s="828" t="s">
        <v>576</v>
      </c>
    </row>
    <row r="31" spans="1:8" s="770" customFormat="1" ht="12">
      <c r="A31" s="842"/>
      <c r="B31" s="843"/>
      <c r="C31" s="843"/>
      <c r="D31" s="843"/>
      <c r="E31" s="843"/>
      <c r="F31" s="844"/>
      <c r="G31" s="844"/>
      <c r="H31" s="845"/>
    </row>
    <row r="32" spans="1:8" s="770" customFormat="1" ht="12">
      <c r="A32" s="840" t="s">
        <v>142</v>
      </c>
      <c r="B32" s="854" t="s">
        <v>757</v>
      </c>
      <c r="C32" s="758">
        <v>851</v>
      </c>
      <c r="D32" s="758"/>
      <c r="E32" s="758"/>
      <c r="F32" s="846">
        <f>SUM(F33)</f>
        <v>55473</v>
      </c>
      <c r="G32" s="846">
        <f>SUM(G33)</f>
        <v>32550</v>
      </c>
      <c r="H32" s="115">
        <f>G32/F32</f>
        <v>0.5867719431074577</v>
      </c>
    </row>
    <row r="33" spans="1:8" s="770" customFormat="1" ht="14.25" customHeight="1">
      <c r="A33" s="840"/>
      <c r="B33" s="872" t="s">
        <v>758</v>
      </c>
      <c r="C33" s="763"/>
      <c r="D33" s="763">
        <v>85154</v>
      </c>
      <c r="E33" s="763"/>
      <c r="F33" s="760">
        <f>SUM(F34:F40)</f>
        <v>55473</v>
      </c>
      <c r="G33" s="760">
        <f>SUM(G34:G40)</f>
        <v>32550</v>
      </c>
      <c r="H33" s="855">
        <f>G33/F33</f>
        <v>0.5867719431074577</v>
      </c>
    </row>
    <row r="34" spans="1:8" s="770" customFormat="1" ht="24">
      <c r="A34" s="841"/>
      <c r="B34" s="872" t="s">
        <v>602</v>
      </c>
      <c r="C34" s="763"/>
      <c r="D34" s="763"/>
      <c r="E34" s="763">
        <v>4110</v>
      </c>
      <c r="F34" s="760">
        <v>1588</v>
      </c>
      <c r="G34" s="760">
        <v>2032</v>
      </c>
      <c r="H34" s="855">
        <f>G34/F34</f>
        <v>1.279596977329975</v>
      </c>
    </row>
    <row r="35" spans="1:8" s="770" customFormat="1" ht="12">
      <c r="A35" s="841"/>
      <c r="B35" s="872" t="s">
        <v>604</v>
      </c>
      <c r="C35" s="763"/>
      <c r="D35" s="763"/>
      <c r="E35" s="763">
        <v>4120</v>
      </c>
      <c r="F35" s="760">
        <v>100</v>
      </c>
      <c r="G35" s="760">
        <v>210</v>
      </c>
      <c r="H35" s="855">
        <f aca="true" t="shared" si="0" ref="H35:H42">G35/F35</f>
        <v>2.1</v>
      </c>
    </row>
    <row r="36" spans="1:8" s="770" customFormat="1" ht="13.5" customHeight="1">
      <c r="A36" s="841"/>
      <c r="B36" s="872" t="s">
        <v>624</v>
      </c>
      <c r="C36" s="763"/>
      <c r="D36" s="763"/>
      <c r="E36" s="763">
        <v>4170</v>
      </c>
      <c r="F36" s="760">
        <v>27944</v>
      </c>
      <c r="G36" s="760">
        <v>26818</v>
      </c>
      <c r="H36" s="855">
        <f t="shared" si="0"/>
        <v>0.9597051245347838</v>
      </c>
    </row>
    <row r="37" spans="1:8" s="770" customFormat="1" ht="13.5" customHeight="1">
      <c r="A37" s="841"/>
      <c r="B37" s="872" t="s">
        <v>606</v>
      </c>
      <c r="C37" s="763"/>
      <c r="D37" s="763"/>
      <c r="E37" s="763">
        <v>4210</v>
      </c>
      <c r="F37" s="760">
        <v>12328</v>
      </c>
      <c r="G37" s="760">
        <v>900</v>
      </c>
      <c r="H37" s="855">
        <f t="shared" si="0"/>
        <v>0.07300454250486697</v>
      </c>
    </row>
    <row r="38" spans="1:8" s="770" customFormat="1" ht="12">
      <c r="A38" s="841"/>
      <c r="B38" s="872" t="s">
        <v>759</v>
      </c>
      <c r="C38" s="763"/>
      <c r="D38" s="763"/>
      <c r="E38" s="763">
        <v>4300</v>
      </c>
      <c r="F38" s="760">
        <v>11510</v>
      </c>
      <c r="G38" s="760">
        <v>1830</v>
      </c>
      <c r="H38" s="855">
        <f t="shared" si="0"/>
        <v>0.158992180712424</v>
      </c>
    </row>
    <row r="39" spans="1:8" s="770" customFormat="1" ht="36">
      <c r="A39" s="841"/>
      <c r="B39" s="872" t="s">
        <v>760</v>
      </c>
      <c r="C39" s="763"/>
      <c r="D39" s="763"/>
      <c r="E39" s="763">
        <v>4370</v>
      </c>
      <c r="F39" s="760">
        <v>1763</v>
      </c>
      <c r="G39" s="760">
        <v>600</v>
      </c>
      <c r="H39" s="855">
        <f t="shared" si="0"/>
        <v>0.3403289846851957</v>
      </c>
    </row>
    <row r="40" spans="1:8" s="770" customFormat="1" ht="24.75" thickBot="1">
      <c r="A40" s="875"/>
      <c r="B40" s="889" t="s">
        <v>646</v>
      </c>
      <c r="C40" s="890"/>
      <c r="D40" s="890"/>
      <c r="E40" s="890">
        <v>4610</v>
      </c>
      <c r="F40" s="886">
        <v>240</v>
      </c>
      <c r="G40" s="886">
        <v>160</v>
      </c>
      <c r="H40" s="887">
        <f t="shared" si="0"/>
        <v>0.6666666666666666</v>
      </c>
    </row>
    <row r="41" spans="1:8" s="770" customFormat="1" ht="12">
      <c r="A41" s="873"/>
      <c r="B41" s="888"/>
      <c r="C41" s="888"/>
      <c r="D41" s="888"/>
      <c r="E41" s="888"/>
      <c r="F41" s="881"/>
      <c r="G41" s="881"/>
      <c r="H41" s="882"/>
    </row>
    <row r="42" spans="1:8" s="104" customFormat="1" ht="12.75" customHeight="1">
      <c r="A42" s="1014" t="s">
        <v>755</v>
      </c>
      <c r="B42" s="1015"/>
      <c r="C42" s="1015"/>
      <c r="D42" s="1015"/>
      <c r="E42" s="1013"/>
      <c r="F42" s="849">
        <f>SUM(F28,F34:F41)</f>
        <v>59306</v>
      </c>
      <c r="G42" s="849">
        <f>SUM(G28,G34:G41)</f>
        <v>36750</v>
      </c>
      <c r="H42" s="850">
        <f t="shared" si="0"/>
        <v>0.6196674872694162</v>
      </c>
    </row>
    <row r="43" spans="1:8" s="770" customFormat="1" ht="12">
      <c r="A43" s="774"/>
      <c r="B43" s="774"/>
      <c r="C43" s="774"/>
      <c r="D43" s="774"/>
      <c r="E43" s="774"/>
      <c r="F43" s="776"/>
      <c r="G43" s="776"/>
      <c r="H43" s="836"/>
    </row>
    <row r="44" spans="1:8" s="770" customFormat="1" ht="12">
      <c r="A44" s="774"/>
      <c r="B44" s="774"/>
      <c r="C44" s="774"/>
      <c r="D44" s="774"/>
      <c r="E44" s="774"/>
      <c r="F44" s="776"/>
      <c r="G44" s="776"/>
      <c r="H44" s="836"/>
    </row>
    <row r="45" spans="1:8" s="770" customFormat="1" ht="12">
      <c r="A45" s="774"/>
      <c r="B45" s="774"/>
      <c r="C45" s="774"/>
      <c r="D45" s="774"/>
      <c r="E45" s="774"/>
      <c r="F45" s="776"/>
      <c r="G45" s="776"/>
      <c r="H45" s="836"/>
    </row>
    <row r="46" spans="1:8" s="770" customFormat="1" ht="12">
      <c r="A46" s="774"/>
      <c r="B46" s="774"/>
      <c r="C46" s="774"/>
      <c r="D46" s="774"/>
      <c r="E46" s="774"/>
      <c r="F46" s="776"/>
      <c r="G46" s="776"/>
      <c r="H46" s="836"/>
    </row>
    <row r="47" spans="1:8" s="770" customFormat="1" ht="12">
      <c r="A47" s="774"/>
      <c r="B47" s="774"/>
      <c r="C47" s="774"/>
      <c r="D47" s="774"/>
      <c r="E47" s="774"/>
      <c r="F47" s="776"/>
      <c r="G47" s="776"/>
      <c r="H47" s="836"/>
    </row>
    <row r="48" spans="1:8" ht="12.75">
      <c r="A48" s="822"/>
      <c r="B48" s="822"/>
      <c r="C48" s="822"/>
      <c r="D48" s="822"/>
      <c r="E48" s="822"/>
      <c r="F48" s="820"/>
      <c r="G48" s="820"/>
      <c r="H48" s="821"/>
    </row>
    <row r="49" spans="1:8" ht="12.75">
      <c r="A49" s="822"/>
      <c r="B49" s="822"/>
      <c r="C49" s="822"/>
      <c r="D49" s="822"/>
      <c r="E49" s="822"/>
      <c r="F49" s="820"/>
      <c r="G49" s="820"/>
      <c r="H49" s="821"/>
    </row>
    <row r="50" spans="1:8" ht="12.75">
      <c r="A50" s="822"/>
      <c r="B50" s="822"/>
      <c r="C50" s="822"/>
      <c r="D50" s="822"/>
      <c r="E50" s="822"/>
      <c r="F50" s="820"/>
      <c r="G50" s="820"/>
      <c r="H50" s="821"/>
    </row>
    <row r="51" spans="1:8" ht="12.75">
      <c r="A51" s="822"/>
      <c r="B51" s="822"/>
      <c r="C51" s="822"/>
      <c r="D51" s="822"/>
      <c r="E51" s="822"/>
      <c r="F51" s="820"/>
      <c r="G51" s="820"/>
      <c r="H51" s="821"/>
    </row>
    <row r="52" spans="1:8" ht="12.75">
      <c r="A52" s="822"/>
      <c r="B52" s="822"/>
      <c r="C52" s="822"/>
      <c r="D52" s="822"/>
      <c r="E52" s="822"/>
      <c r="F52" s="820"/>
      <c r="G52" s="820"/>
      <c r="H52" s="821"/>
    </row>
    <row r="53" spans="1:8" ht="12.75">
      <c r="A53" s="822"/>
      <c r="B53" s="822"/>
      <c r="C53" s="822"/>
      <c r="D53" s="822"/>
      <c r="E53" s="822"/>
      <c r="F53" s="820"/>
      <c r="G53" s="820"/>
      <c r="H53" s="821"/>
    </row>
    <row r="54" spans="1:8" ht="12.75">
      <c r="A54" s="822"/>
      <c r="B54" s="822"/>
      <c r="C54" s="822"/>
      <c r="D54" s="822"/>
      <c r="E54" s="822"/>
      <c r="F54" s="820"/>
      <c r="G54" s="820"/>
      <c r="H54" s="821"/>
    </row>
    <row r="55" spans="1:8" ht="12.75">
      <c r="A55" s="822"/>
      <c r="B55" s="822"/>
      <c r="C55" s="822"/>
      <c r="D55" s="822"/>
      <c r="E55" s="822"/>
      <c r="F55" s="820"/>
      <c r="G55" s="820"/>
      <c r="H55" s="821"/>
    </row>
    <row r="56" spans="1:8" ht="12.75">
      <c r="A56" s="822"/>
      <c r="B56" s="822"/>
      <c r="C56" s="822"/>
      <c r="D56" s="822"/>
      <c r="E56" s="822"/>
      <c r="F56" s="820"/>
      <c r="G56" s="820"/>
      <c r="H56" s="821"/>
    </row>
    <row r="57" spans="1:8" ht="12.75">
      <c r="A57" s="822"/>
      <c r="B57" s="822"/>
      <c r="C57" s="822"/>
      <c r="D57" s="822"/>
      <c r="E57" s="822"/>
      <c r="F57" s="820"/>
      <c r="G57" s="820"/>
      <c r="H57" s="821"/>
    </row>
    <row r="58" spans="1:8" ht="12.75">
      <c r="A58" s="822"/>
      <c r="B58" s="822"/>
      <c r="C58" s="822"/>
      <c r="D58" s="822"/>
      <c r="E58" s="822"/>
      <c r="F58" s="820"/>
      <c r="G58" s="820"/>
      <c r="H58" s="821"/>
    </row>
    <row r="59" spans="1:8" ht="12.75">
      <c r="A59" s="822"/>
      <c r="B59" s="822"/>
      <c r="C59" s="822"/>
      <c r="D59" s="822"/>
      <c r="E59" s="822"/>
      <c r="F59" s="820"/>
      <c r="G59" s="820"/>
      <c r="H59" s="821"/>
    </row>
    <row r="60" spans="1:8" ht="12.75">
      <c r="A60" s="822"/>
      <c r="B60" s="822"/>
      <c r="C60" s="822"/>
      <c r="D60" s="822"/>
      <c r="E60" s="822"/>
      <c r="F60" s="820"/>
      <c r="G60" s="820"/>
      <c r="H60" s="821"/>
    </row>
    <row r="61" spans="1:8" ht="12.75">
      <c r="A61" s="822"/>
      <c r="B61" s="822"/>
      <c r="C61" s="822"/>
      <c r="D61" s="822"/>
      <c r="E61" s="822"/>
      <c r="F61" s="820"/>
      <c r="G61" s="820"/>
      <c r="H61" s="821"/>
    </row>
    <row r="62" spans="1:8" ht="12.75">
      <c r="A62" s="822"/>
      <c r="B62" s="822"/>
      <c r="C62" s="822"/>
      <c r="D62" s="822"/>
      <c r="E62" s="822"/>
      <c r="F62" s="820"/>
      <c r="G62" s="820"/>
      <c r="H62" s="821"/>
    </row>
    <row r="63" spans="1:8" ht="12.75">
      <c r="A63" s="822"/>
      <c r="B63" s="822"/>
      <c r="C63" s="822"/>
      <c r="D63" s="822"/>
      <c r="E63" s="822"/>
      <c r="F63" s="820"/>
      <c r="G63" s="820"/>
      <c r="H63" s="821"/>
    </row>
    <row r="64" spans="1:8" ht="12.75">
      <c r="A64" s="822"/>
      <c r="B64" s="822"/>
      <c r="C64" s="822"/>
      <c r="D64" s="822"/>
      <c r="E64" s="822"/>
      <c r="F64" s="820"/>
      <c r="G64" s="820"/>
      <c r="H64" s="821"/>
    </row>
    <row r="65" spans="1:8" ht="12.75">
      <c r="A65" s="822"/>
      <c r="B65" s="822"/>
      <c r="C65" s="822"/>
      <c r="D65" s="822"/>
      <c r="E65" s="822"/>
      <c r="F65" s="820"/>
      <c r="G65" s="820"/>
      <c r="H65" s="821"/>
    </row>
    <row r="66" spans="1:8" ht="12.75">
      <c r="A66" s="822"/>
      <c r="B66" s="822"/>
      <c r="C66" s="822"/>
      <c r="D66" s="822"/>
      <c r="E66" s="822"/>
      <c r="F66" s="820"/>
      <c r="G66" s="820"/>
      <c r="H66" s="821"/>
    </row>
    <row r="67" spans="1:8" ht="12.75">
      <c r="A67" s="822"/>
      <c r="B67" s="822"/>
      <c r="C67" s="822"/>
      <c r="D67" s="822"/>
      <c r="E67" s="822"/>
      <c r="F67" s="820"/>
      <c r="G67" s="820"/>
      <c r="H67" s="821"/>
    </row>
    <row r="68" spans="1:8" ht="12.75">
      <c r="A68" s="822"/>
      <c r="B68" s="822"/>
      <c r="C68" s="822"/>
      <c r="D68" s="822"/>
      <c r="E68" s="822"/>
      <c r="F68" s="820"/>
      <c r="G68" s="820"/>
      <c r="H68" s="821"/>
    </row>
    <row r="69" spans="1:8" ht="12.75">
      <c r="A69" s="822"/>
      <c r="B69" s="822"/>
      <c r="C69" s="822"/>
      <c r="D69" s="822"/>
      <c r="E69" s="822"/>
      <c r="F69" s="820"/>
      <c r="G69" s="820"/>
      <c r="H69" s="821"/>
    </row>
  </sheetData>
  <mergeCells count="2">
    <mergeCell ref="A18:E18"/>
    <mergeCell ref="A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C1">
      <selection activeCell="E11" sqref="E11"/>
    </sheetView>
  </sheetViews>
  <sheetFormatPr defaultColWidth="9.33203125" defaultRowHeight="12.75"/>
  <cols>
    <col min="1" max="1" width="7.5" style="0" customWidth="1"/>
    <col min="2" max="2" width="20.83203125" style="0" customWidth="1"/>
    <col min="3" max="3" width="17.33203125" style="0" customWidth="1"/>
    <col min="4" max="4" width="18.83203125" style="0" customWidth="1"/>
    <col min="5" max="5" width="75.83203125" style="0" customWidth="1"/>
    <col min="6" max="6" width="20.33203125" style="0" customWidth="1"/>
  </cols>
  <sheetData>
    <row r="1" spans="1:5" ht="12.75">
      <c r="A1" s="503"/>
      <c r="E1" s="31" t="s">
        <v>756</v>
      </c>
    </row>
    <row r="2" ht="12.75">
      <c r="E2" s="31" t="s">
        <v>772</v>
      </c>
    </row>
    <row r="3" ht="12.75">
      <c r="E3" s="31" t="s">
        <v>773</v>
      </c>
    </row>
    <row r="4" ht="9" customHeight="1"/>
    <row r="5" s="2" customFormat="1" ht="18">
      <c r="A5" s="2" t="s">
        <v>552</v>
      </c>
    </row>
    <row r="6" s="1" customFormat="1" ht="8.25" customHeight="1"/>
    <row r="7" spans="1:6" s="77" customFormat="1" ht="11.25">
      <c r="A7" s="506"/>
      <c r="B7" s="510"/>
      <c r="C7" s="514" t="s">
        <v>510</v>
      </c>
      <c r="D7" s="509" t="s">
        <v>514</v>
      </c>
      <c r="E7" s="519"/>
      <c r="F7" s="517"/>
    </row>
    <row r="8" spans="1:6" s="77" customFormat="1" ht="13.5" customHeight="1">
      <c r="A8" s="507"/>
      <c r="B8" s="513"/>
      <c r="C8" s="504" t="s">
        <v>534</v>
      </c>
      <c r="D8" s="511" t="s">
        <v>515</v>
      </c>
      <c r="E8" s="507" t="s">
        <v>547</v>
      </c>
      <c r="F8" s="513" t="s">
        <v>517</v>
      </c>
    </row>
    <row r="9" spans="1:6" s="77" customFormat="1" ht="12.75" customHeight="1">
      <c r="A9" s="507" t="s">
        <v>363</v>
      </c>
      <c r="B9" s="513" t="s">
        <v>509</v>
      </c>
      <c r="C9" s="504" t="s">
        <v>535</v>
      </c>
      <c r="D9" s="511" t="s">
        <v>541</v>
      </c>
      <c r="E9" s="508" t="s">
        <v>548</v>
      </c>
      <c r="F9" s="513" t="s">
        <v>518</v>
      </c>
    </row>
    <row r="10" spans="1:6" s="77" customFormat="1" ht="11.25" customHeight="1">
      <c r="A10" s="507"/>
      <c r="B10" s="513"/>
      <c r="C10" s="505" t="s">
        <v>511</v>
      </c>
      <c r="D10" s="511" t="s">
        <v>519</v>
      </c>
      <c r="E10" s="508"/>
      <c r="F10" s="513" t="s">
        <v>519</v>
      </c>
    </row>
    <row r="11" spans="1:6" s="77" customFormat="1" ht="11.25">
      <c r="A11" s="507"/>
      <c r="B11" s="513"/>
      <c r="C11" s="505" t="s">
        <v>512</v>
      </c>
      <c r="D11" s="512" t="s">
        <v>516</v>
      </c>
      <c r="E11" s="508"/>
      <c r="F11" s="518"/>
    </row>
    <row r="12" spans="1:6" s="1" customFormat="1" ht="11.25">
      <c r="A12" s="749"/>
      <c r="B12" s="750"/>
      <c r="C12" s="751" t="s">
        <v>513</v>
      </c>
      <c r="D12" s="752"/>
      <c r="E12" s="753"/>
      <c r="F12" s="754"/>
    </row>
    <row r="13" spans="1:6" s="104" customFormat="1" ht="12">
      <c r="A13" s="764">
        <v>1</v>
      </c>
      <c r="B13" s="764">
        <v>2</v>
      </c>
      <c r="C13" s="764">
        <v>3</v>
      </c>
      <c r="D13" s="764">
        <v>4</v>
      </c>
      <c r="E13" s="764">
        <v>5</v>
      </c>
      <c r="F13" s="764">
        <v>6</v>
      </c>
    </row>
    <row r="14" spans="1:6" ht="15.75" customHeight="1">
      <c r="A14" s="755" t="s">
        <v>141</v>
      </c>
      <c r="B14" s="756" t="s">
        <v>520</v>
      </c>
      <c r="C14" s="757">
        <v>5745</v>
      </c>
      <c r="D14" s="757">
        <v>0</v>
      </c>
      <c r="E14" s="765" t="s">
        <v>2</v>
      </c>
      <c r="F14" s="757">
        <v>5600</v>
      </c>
    </row>
    <row r="15" spans="1:6" ht="16.5" customHeight="1">
      <c r="A15" s="758" t="s">
        <v>142</v>
      </c>
      <c r="B15" s="759" t="s">
        <v>521</v>
      </c>
      <c r="C15" s="760">
        <v>9448</v>
      </c>
      <c r="D15" s="760">
        <v>0</v>
      </c>
      <c r="E15" s="766" t="s">
        <v>3</v>
      </c>
      <c r="F15" s="760">
        <v>9448</v>
      </c>
    </row>
    <row r="16" spans="1:6" ht="39.75" customHeight="1">
      <c r="A16" s="1027" t="s">
        <v>143</v>
      </c>
      <c r="B16" s="1029" t="s">
        <v>522</v>
      </c>
      <c r="C16" s="1036">
        <v>8298</v>
      </c>
      <c r="D16" s="1036">
        <v>0</v>
      </c>
      <c r="E16" s="1038" t="s">
        <v>4</v>
      </c>
      <c r="F16" s="1036">
        <v>8100</v>
      </c>
    </row>
    <row r="17" spans="1:6" ht="14.25" customHeight="1">
      <c r="A17" s="1028"/>
      <c r="B17" s="1030"/>
      <c r="C17" s="1037"/>
      <c r="D17" s="1037"/>
      <c r="E17" s="1039"/>
      <c r="F17" s="1037"/>
    </row>
    <row r="18" spans="1:6" ht="29.25" customHeight="1">
      <c r="A18" s="762" t="s">
        <v>173</v>
      </c>
      <c r="B18" s="756" t="s">
        <v>523</v>
      </c>
      <c r="C18" s="757">
        <v>7681</v>
      </c>
      <c r="D18" s="757">
        <v>0</v>
      </c>
      <c r="E18" s="765" t="s">
        <v>5</v>
      </c>
      <c r="F18" s="757">
        <v>7670</v>
      </c>
    </row>
    <row r="19" spans="1:6" ht="12.75">
      <c r="A19" s="758" t="s">
        <v>183</v>
      </c>
      <c r="B19" s="759" t="s">
        <v>524</v>
      </c>
      <c r="C19" s="760">
        <v>8235</v>
      </c>
      <c r="D19" s="760">
        <v>0</v>
      </c>
      <c r="E19" s="761"/>
      <c r="F19" s="760">
        <v>0</v>
      </c>
    </row>
    <row r="20" spans="1:6" ht="15.75" customHeight="1">
      <c r="A20" s="758" t="s">
        <v>184</v>
      </c>
      <c r="B20" s="759" t="s">
        <v>525</v>
      </c>
      <c r="C20" s="760">
        <v>21280</v>
      </c>
      <c r="D20" s="760">
        <v>0</v>
      </c>
      <c r="E20" s="767" t="s">
        <v>6</v>
      </c>
      <c r="F20" s="760">
        <v>21280</v>
      </c>
    </row>
    <row r="21" spans="1:6" ht="12.75">
      <c r="A21" s="758" t="s">
        <v>201</v>
      </c>
      <c r="B21" s="759" t="s">
        <v>526</v>
      </c>
      <c r="C21" s="760">
        <v>7064</v>
      </c>
      <c r="D21" s="760">
        <v>0</v>
      </c>
      <c r="E21" s="761"/>
      <c r="F21" s="760">
        <v>0</v>
      </c>
    </row>
    <row r="22" spans="1:6" ht="24.75" customHeight="1">
      <c r="A22" s="758" t="s">
        <v>202</v>
      </c>
      <c r="B22" s="759" t="s">
        <v>527</v>
      </c>
      <c r="C22" s="760">
        <v>8724</v>
      </c>
      <c r="D22" s="760">
        <v>0</v>
      </c>
      <c r="E22" s="766" t="s">
        <v>7</v>
      </c>
      <c r="F22" s="760">
        <v>8724</v>
      </c>
    </row>
    <row r="23" spans="1:6" ht="12.75">
      <c r="A23" s="758" t="s">
        <v>208</v>
      </c>
      <c r="B23" s="759" t="s">
        <v>528</v>
      </c>
      <c r="C23" s="760">
        <v>6256</v>
      </c>
      <c r="D23" s="760">
        <v>0</v>
      </c>
      <c r="E23" s="761"/>
      <c r="F23" s="760">
        <v>0</v>
      </c>
    </row>
    <row r="24" spans="1:6" ht="12.75">
      <c r="A24" s="758" t="s">
        <v>323</v>
      </c>
      <c r="B24" s="759" t="s">
        <v>529</v>
      </c>
      <c r="C24" s="760">
        <v>6447</v>
      </c>
      <c r="D24" s="760">
        <v>0</v>
      </c>
      <c r="E24" s="761"/>
      <c r="F24" s="760">
        <v>0</v>
      </c>
    </row>
    <row r="25" spans="1:6" ht="27" customHeight="1">
      <c r="A25" s="763" t="s">
        <v>209</v>
      </c>
      <c r="B25" s="759" t="s">
        <v>530</v>
      </c>
      <c r="C25" s="760">
        <v>6958</v>
      </c>
      <c r="D25" s="760">
        <v>0</v>
      </c>
      <c r="E25" s="766" t="s">
        <v>8</v>
      </c>
      <c r="F25" s="760">
        <v>6958</v>
      </c>
    </row>
    <row r="26" spans="1:6" ht="27" customHeight="1">
      <c r="A26" s="758" t="s">
        <v>324</v>
      </c>
      <c r="B26" s="759" t="s">
        <v>531</v>
      </c>
      <c r="C26" s="760">
        <v>11320</v>
      </c>
      <c r="D26" s="760">
        <v>0</v>
      </c>
      <c r="E26" s="766" t="s">
        <v>9</v>
      </c>
      <c r="F26" s="760">
        <v>11320</v>
      </c>
    </row>
    <row r="27" spans="1:6" ht="27.75" customHeight="1">
      <c r="A27" s="758" t="s">
        <v>325</v>
      </c>
      <c r="B27" s="759" t="s">
        <v>532</v>
      </c>
      <c r="C27" s="760">
        <v>5341</v>
      </c>
      <c r="D27" s="760">
        <v>0</v>
      </c>
      <c r="E27" s="766" t="s">
        <v>10</v>
      </c>
      <c r="F27" s="760">
        <v>5341</v>
      </c>
    </row>
    <row r="28" spans="1:6" ht="12.75">
      <c r="A28" s="1031" t="s">
        <v>0</v>
      </c>
      <c r="B28" s="1032"/>
      <c r="C28" s="1020">
        <f>SUM(C14:C27)</f>
        <v>112797</v>
      </c>
      <c r="D28" s="1020">
        <f>SUM(D14:D27)</f>
        <v>0</v>
      </c>
      <c r="E28" s="1033"/>
      <c r="F28" s="1020">
        <f>SUM(F14:F27)</f>
        <v>84441</v>
      </c>
    </row>
    <row r="29" spans="1:6" ht="12.75">
      <c r="A29" s="1023" t="s">
        <v>1</v>
      </c>
      <c r="B29" s="1024"/>
      <c r="C29" s="1021"/>
      <c r="D29" s="1021"/>
      <c r="E29" s="1034"/>
      <c r="F29" s="1021"/>
    </row>
    <row r="30" spans="1:6" ht="12.75">
      <c r="A30" s="1025" t="s">
        <v>533</v>
      </c>
      <c r="B30" s="1026"/>
      <c r="C30" s="1022"/>
      <c r="D30" s="1022"/>
      <c r="E30" s="1035"/>
      <c r="F30" s="1022"/>
    </row>
  </sheetData>
  <mergeCells count="13">
    <mergeCell ref="D16:D17"/>
    <mergeCell ref="E16:E17"/>
    <mergeCell ref="F16:F17"/>
    <mergeCell ref="F28:F30"/>
    <mergeCell ref="A29:B29"/>
    <mergeCell ref="A30:B30"/>
    <mergeCell ref="A16:A17"/>
    <mergeCell ref="B16:B17"/>
    <mergeCell ref="A28:B28"/>
    <mergeCell ref="C28:C30"/>
    <mergeCell ref="D28:D30"/>
    <mergeCell ref="E28:E30"/>
    <mergeCell ref="C16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33203125" defaultRowHeight="12.75"/>
  <cols>
    <col min="1" max="1" width="5.83203125" style="0" customWidth="1"/>
    <col min="2" max="2" width="18.16015625" style="0" customWidth="1"/>
    <col min="3" max="3" width="17.66015625" style="0" customWidth="1"/>
    <col min="4" max="4" width="18.66015625" style="0" customWidth="1"/>
    <col min="5" max="5" width="17.83203125" style="0" customWidth="1"/>
    <col min="6" max="6" width="22.33203125" style="0" customWidth="1"/>
  </cols>
  <sheetData>
    <row r="1" ht="12.75">
      <c r="E1" s="503"/>
    </row>
    <row r="4" s="105" customFormat="1" ht="18">
      <c r="A4" s="2" t="s">
        <v>549</v>
      </c>
    </row>
    <row r="5" s="105" customFormat="1" ht="18">
      <c r="A5" s="2" t="s">
        <v>551</v>
      </c>
    </row>
    <row r="6" s="2" customFormat="1" ht="18">
      <c r="A6" s="2" t="s">
        <v>550</v>
      </c>
    </row>
    <row r="8" spans="1:6" s="516" customFormat="1" ht="12">
      <c r="A8" s="284" t="s">
        <v>363</v>
      </c>
      <c r="B8" s="284" t="s">
        <v>13</v>
      </c>
      <c r="C8" s="284" t="s">
        <v>217</v>
      </c>
      <c r="D8" s="284" t="s">
        <v>536</v>
      </c>
      <c r="E8" s="284" t="s">
        <v>536</v>
      </c>
      <c r="F8" s="284" t="s">
        <v>542</v>
      </c>
    </row>
    <row r="9" spans="1:6" s="516" customFormat="1" ht="12">
      <c r="A9" s="399"/>
      <c r="B9" s="399"/>
      <c r="C9" s="399"/>
      <c r="D9" s="399" t="s">
        <v>540</v>
      </c>
      <c r="E9" s="399" t="s">
        <v>537</v>
      </c>
      <c r="F9" s="399" t="s">
        <v>539</v>
      </c>
    </row>
    <row r="10" spans="1:6" s="516" customFormat="1" ht="12">
      <c r="A10" s="285">
        <v>1</v>
      </c>
      <c r="B10" s="285">
        <v>2</v>
      </c>
      <c r="C10" s="285">
        <v>3</v>
      </c>
      <c r="D10" s="285">
        <v>4</v>
      </c>
      <c r="E10" s="285">
        <v>5</v>
      </c>
      <c r="F10" s="285">
        <v>6</v>
      </c>
    </row>
    <row r="11" spans="1:6" s="516" customFormat="1" ht="12">
      <c r="A11" s="501"/>
      <c r="B11" s="502"/>
      <c r="C11" s="502"/>
      <c r="D11" s="502"/>
      <c r="E11" s="502"/>
      <c r="F11" s="500"/>
    </row>
    <row r="12" spans="1:6" ht="12.75">
      <c r="A12" s="539" t="s">
        <v>141</v>
      </c>
      <c r="B12" s="540">
        <v>600</v>
      </c>
      <c r="C12" s="540">
        <v>60016</v>
      </c>
      <c r="D12" s="745">
        <v>5341</v>
      </c>
      <c r="E12" s="745">
        <v>9448</v>
      </c>
      <c r="F12" s="745">
        <v>14789</v>
      </c>
    </row>
    <row r="13" spans="1:6" ht="12.75">
      <c r="A13" s="520" t="s">
        <v>142</v>
      </c>
      <c r="B13" s="114">
        <v>921</v>
      </c>
      <c r="C13" s="114">
        <v>92109</v>
      </c>
      <c r="D13" s="746">
        <v>42772</v>
      </c>
      <c r="E13" s="746">
        <v>0</v>
      </c>
      <c r="F13" s="746">
        <v>42772</v>
      </c>
    </row>
    <row r="14" spans="1:6" ht="12.75">
      <c r="A14" s="520" t="s">
        <v>143</v>
      </c>
      <c r="B14" s="114">
        <v>926</v>
      </c>
      <c r="C14" s="114">
        <v>92601</v>
      </c>
      <c r="D14" s="746">
        <v>0</v>
      </c>
      <c r="E14" s="746">
        <v>26880</v>
      </c>
      <c r="F14" s="746">
        <v>26880</v>
      </c>
    </row>
    <row r="15" spans="1:6" ht="12.75">
      <c r="A15" s="520" t="s">
        <v>173</v>
      </c>
      <c r="B15" s="114"/>
      <c r="C15" s="114"/>
      <c r="D15" s="746"/>
      <c r="E15" s="746"/>
      <c r="F15" s="746"/>
    </row>
    <row r="16" spans="1:6" ht="12.75">
      <c r="A16" s="520" t="s">
        <v>183</v>
      </c>
      <c r="B16" s="114"/>
      <c r="C16" s="114"/>
      <c r="D16" s="746"/>
      <c r="E16" s="746"/>
      <c r="F16" s="746"/>
    </row>
    <row r="17" spans="1:6" ht="12.75">
      <c r="A17" s="520" t="s">
        <v>184</v>
      </c>
      <c r="B17" s="114"/>
      <c r="C17" s="114"/>
      <c r="D17" s="746"/>
      <c r="E17" s="746"/>
      <c r="F17" s="746"/>
    </row>
    <row r="18" spans="1:6" ht="12.75">
      <c r="A18" s="520" t="s">
        <v>201</v>
      </c>
      <c r="B18" s="114"/>
      <c r="C18" s="114"/>
      <c r="D18" s="746"/>
      <c r="E18" s="746"/>
      <c r="F18" s="746"/>
    </row>
    <row r="19" spans="1:6" ht="12.75">
      <c r="A19" s="520" t="s">
        <v>202</v>
      </c>
      <c r="B19" s="114"/>
      <c r="C19" s="114"/>
      <c r="D19" s="746"/>
      <c r="E19" s="746"/>
      <c r="F19" s="746"/>
    </row>
    <row r="20" spans="1:6" ht="12.75">
      <c r="A20" s="520" t="s">
        <v>208</v>
      </c>
      <c r="B20" s="114"/>
      <c r="C20" s="114"/>
      <c r="D20" s="746"/>
      <c r="E20" s="746"/>
      <c r="F20" s="746"/>
    </row>
    <row r="21" spans="1:6" ht="12.75">
      <c r="A21" s="520" t="s">
        <v>323</v>
      </c>
      <c r="B21" s="114"/>
      <c r="C21" s="114"/>
      <c r="D21" s="746"/>
      <c r="E21" s="746"/>
      <c r="F21" s="746"/>
    </row>
    <row r="22" spans="1:6" ht="12.75">
      <c r="A22" s="521"/>
      <c r="B22" s="499"/>
      <c r="C22" s="499"/>
      <c r="D22" s="747"/>
      <c r="E22" s="747"/>
      <c r="F22" s="748"/>
    </row>
    <row r="23" spans="1:6" s="76" customFormat="1" ht="12.75">
      <c r="A23" s="1040" t="s">
        <v>538</v>
      </c>
      <c r="B23" s="1041"/>
      <c r="C23" s="1042"/>
      <c r="D23" s="312">
        <f>SUM(D12:D21)</f>
        <v>48113</v>
      </c>
      <c r="E23" s="312">
        <f>SUM(E12:E21)</f>
        <v>36328</v>
      </c>
      <c r="F23" s="312">
        <f>SUM(F12:F21)</f>
        <v>84441</v>
      </c>
    </row>
  </sheetData>
  <mergeCells count="1"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3" sqref="D3"/>
    </sheetView>
  </sheetViews>
  <sheetFormatPr defaultColWidth="9.33203125" defaultRowHeight="12.75"/>
  <cols>
    <col min="1" max="1" width="11.66015625" style="80" customWidth="1"/>
    <col min="2" max="2" width="13.83203125" style="80" customWidth="1"/>
    <col min="3" max="3" width="39.16015625" style="80" customWidth="1"/>
    <col min="4" max="4" width="11" style="144" customWidth="1"/>
    <col min="5" max="5" width="18.83203125" style="80" customWidth="1"/>
    <col min="6" max="16384" width="9.33203125" style="80" customWidth="1"/>
  </cols>
  <sheetData>
    <row r="1" spans="4:5" s="43" customFormat="1" ht="11.25">
      <c r="D1" s="43" t="s">
        <v>741</v>
      </c>
      <c r="E1" s="151"/>
    </row>
    <row r="2" spans="4:5" s="43" customFormat="1" ht="11.25">
      <c r="D2" s="43" t="s">
        <v>766</v>
      </c>
      <c r="E2" s="151"/>
    </row>
    <row r="3" spans="4:5" s="43" customFormat="1" ht="11.25">
      <c r="D3" s="43" t="s">
        <v>767</v>
      </c>
      <c r="E3" s="151"/>
    </row>
    <row r="4" spans="4:5" ht="12.75">
      <c r="D4" s="80"/>
      <c r="E4" s="144"/>
    </row>
    <row r="7" spans="1:4" s="10" customFormat="1" ht="18">
      <c r="A7" s="10" t="s">
        <v>413</v>
      </c>
      <c r="D7" s="167"/>
    </row>
    <row r="8" spans="1:4" s="10" customFormat="1" ht="18">
      <c r="A8" s="10" t="s">
        <v>414</v>
      </c>
      <c r="D8" s="167"/>
    </row>
    <row r="9" spans="1:4" s="10" customFormat="1" ht="18">
      <c r="A9" s="10" t="s">
        <v>714</v>
      </c>
      <c r="D9" s="167"/>
    </row>
    <row r="10" s="10" customFormat="1" ht="18">
      <c r="D10" s="167"/>
    </row>
    <row r="12" spans="1:4" s="11" customFormat="1" ht="15">
      <c r="A12" s="11" t="s">
        <v>415</v>
      </c>
      <c r="D12" s="277"/>
    </row>
    <row r="13" spans="1:5" s="152" customFormat="1" ht="12">
      <c r="A13" s="152" t="s">
        <v>416</v>
      </c>
      <c r="D13" s="153"/>
      <c r="E13" s="149">
        <v>8356</v>
      </c>
    </row>
    <row r="14" spans="1:5" s="152" customFormat="1" ht="12">
      <c r="A14" s="152" t="s">
        <v>420</v>
      </c>
      <c r="D14" s="153"/>
      <c r="E14" s="149">
        <v>6191</v>
      </c>
    </row>
    <row r="15" spans="1:5" s="16" customFormat="1" ht="12.75">
      <c r="A15" s="16" t="s">
        <v>419</v>
      </c>
      <c r="D15" s="169"/>
      <c r="E15" s="17">
        <f>SUM(E13:E14)</f>
        <v>14547</v>
      </c>
    </row>
    <row r="16" spans="4:5" s="16" customFormat="1" ht="12.75">
      <c r="D16" s="169"/>
      <c r="E16" s="17"/>
    </row>
    <row r="17" ht="12.75">
      <c r="E17" s="81"/>
    </row>
    <row r="18" spans="1:5" s="278" customFormat="1" ht="15">
      <c r="A18" s="278" t="s">
        <v>417</v>
      </c>
      <c r="D18" s="279"/>
      <c r="E18" s="281"/>
    </row>
    <row r="19" spans="1:5" s="152" customFormat="1" ht="12">
      <c r="A19" s="152" t="s">
        <v>717</v>
      </c>
      <c r="C19" s="152" t="s">
        <v>718</v>
      </c>
      <c r="D19" s="153"/>
      <c r="E19" s="149">
        <v>14547</v>
      </c>
    </row>
    <row r="20" ht="12" customHeight="1">
      <c r="E20" s="81"/>
    </row>
    <row r="21" spans="1:5" s="16" customFormat="1" ht="12.75">
      <c r="A21" s="16" t="s">
        <v>418</v>
      </c>
      <c r="D21" s="169"/>
      <c r="E21" s="17">
        <f>SUM(E19:E20)</f>
        <v>14547</v>
      </c>
    </row>
    <row r="22" ht="12.75">
      <c r="E22" s="8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F1">
      <selection activeCell="J3" sqref="J3"/>
    </sheetView>
  </sheetViews>
  <sheetFormatPr defaultColWidth="9.33203125" defaultRowHeight="12.75"/>
  <cols>
    <col min="1" max="1" width="3.83203125" style="80" customWidth="1"/>
    <col min="2" max="2" width="21.33203125" style="80" customWidth="1"/>
    <col min="3" max="4" width="12.66015625" style="80" customWidth="1"/>
    <col min="5" max="5" width="12.5" style="80" customWidth="1"/>
    <col min="6" max="6" width="13.16015625" style="80" customWidth="1"/>
    <col min="7" max="7" width="12.83203125" style="80" customWidth="1"/>
    <col min="8" max="8" width="13.66015625" style="80" customWidth="1"/>
    <col min="9" max="10" width="14" style="80" customWidth="1"/>
    <col min="11" max="11" width="13.33203125" style="80" customWidth="1"/>
    <col min="12" max="12" width="13.16015625" style="80" customWidth="1"/>
    <col min="13" max="16384" width="9.33203125" style="80" customWidth="1"/>
  </cols>
  <sheetData>
    <row r="1" s="325" customFormat="1" ht="9.75">
      <c r="J1" s="325" t="s">
        <v>742</v>
      </c>
    </row>
    <row r="2" s="325" customFormat="1" ht="9.75">
      <c r="J2" s="325" t="s">
        <v>766</v>
      </c>
    </row>
    <row r="3" s="325" customFormat="1" ht="12" customHeight="1">
      <c r="J3" s="325" t="s">
        <v>767</v>
      </c>
    </row>
    <row r="4" s="326" customFormat="1" ht="9" customHeight="1"/>
    <row r="5" spans="1:12" s="404" customFormat="1" ht="18">
      <c r="A5" s="10" t="s">
        <v>464</v>
      </c>
      <c r="B5" s="10"/>
      <c r="C5" s="167"/>
      <c r="D5" s="167"/>
      <c r="E5" s="167"/>
      <c r="F5" s="167"/>
      <c r="G5" s="167"/>
      <c r="H5" s="167"/>
      <c r="I5" s="403"/>
      <c r="J5" s="403"/>
      <c r="K5" s="403"/>
      <c r="L5" s="403"/>
    </row>
    <row r="6" spans="1:12" s="330" customFormat="1" ht="8.25">
      <c r="A6" s="327"/>
      <c r="B6" s="327"/>
      <c r="C6" s="328"/>
      <c r="D6" s="328"/>
      <c r="E6" s="328"/>
      <c r="F6" s="328"/>
      <c r="G6" s="328"/>
      <c r="H6" s="328"/>
      <c r="I6" s="329"/>
      <c r="J6" s="329"/>
      <c r="K6" s="329"/>
      <c r="L6" s="329"/>
    </row>
    <row r="7" spans="1:12" ht="12.75">
      <c r="A7" s="331" t="s">
        <v>363</v>
      </c>
      <c r="B7" s="332" t="s">
        <v>221</v>
      </c>
      <c r="C7" s="333"/>
      <c r="D7" s="334"/>
      <c r="E7" s="334"/>
      <c r="F7" s="334" t="s">
        <v>431</v>
      </c>
      <c r="G7" s="334"/>
      <c r="H7" s="334"/>
      <c r="I7" s="335"/>
      <c r="J7" s="335"/>
      <c r="K7" s="335"/>
      <c r="L7" s="336"/>
    </row>
    <row r="8" spans="1:12" ht="12.75">
      <c r="A8" s="355"/>
      <c r="B8" s="405"/>
      <c r="C8" s="406">
        <v>2007</v>
      </c>
      <c r="D8" s="407">
        <v>2008</v>
      </c>
      <c r="E8" s="408">
        <v>2009</v>
      </c>
      <c r="F8" s="408">
        <v>2010</v>
      </c>
      <c r="G8" s="408">
        <v>2011</v>
      </c>
      <c r="H8" s="408">
        <v>2012</v>
      </c>
      <c r="I8" s="408">
        <v>2013</v>
      </c>
      <c r="J8" s="408">
        <v>2014</v>
      </c>
      <c r="K8" s="408">
        <v>2015</v>
      </c>
      <c r="L8" s="408">
        <v>2016</v>
      </c>
    </row>
    <row r="9" spans="1:12" s="339" customFormat="1" ht="8.25">
      <c r="A9" s="337">
        <v>1</v>
      </c>
      <c r="B9" s="337">
        <v>2</v>
      </c>
      <c r="C9" s="338">
        <v>4</v>
      </c>
      <c r="D9" s="338">
        <v>5</v>
      </c>
      <c r="E9" s="338">
        <v>6</v>
      </c>
      <c r="F9" s="338">
        <v>7</v>
      </c>
      <c r="G9" s="338">
        <v>8</v>
      </c>
      <c r="H9" s="338">
        <v>9</v>
      </c>
      <c r="I9" s="338">
        <v>10</v>
      </c>
      <c r="J9" s="338">
        <v>11</v>
      </c>
      <c r="K9" s="338">
        <v>12</v>
      </c>
      <c r="L9" s="338">
        <v>13</v>
      </c>
    </row>
    <row r="10" spans="1:12" s="326" customFormat="1" ht="6.75">
      <c r="A10" s="340"/>
      <c r="B10" s="341"/>
      <c r="C10" s="342"/>
      <c r="D10" s="342"/>
      <c r="E10" s="342"/>
      <c r="F10" s="342"/>
      <c r="G10" s="342"/>
      <c r="H10" s="342"/>
      <c r="I10" s="343"/>
      <c r="J10" s="343"/>
      <c r="K10" s="343"/>
      <c r="L10" s="344"/>
    </row>
    <row r="11" spans="1:13" ht="12.75">
      <c r="A11" s="331" t="s">
        <v>432</v>
      </c>
      <c r="B11" s="345" t="s">
        <v>433</v>
      </c>
      <c r="C11" s="427"/>
      <c r="D11" s="428"/>
      <c r="E11" s="427"/>
      <c r="F11" s="427"/>
      <c r="G11" s="427"/>
      <c r="H11" s="427"/>
      <c r="I11" s="427"/>
      <c r="J11" s="428"/>
      <c r="K11" s="427"/>
      <c r="L11" s="429"/>
      <c r="M11" s="81"/>
    </row>
    <row r="12" spans="1:13" ht="12.75">
      <c r="A12" s="346"/>
      <c r="B12" s="347" t="s">
        <v>434</v>
      </c>
      <c r="C12" s="268">
        <v>160000</v>
      </c>
      <c r="D12" s="430">
        <v>275349</v>
      </c>
      <c r="E12" s="268">
        <v>2596212</v>
      </c>
      <c r="F12" s="268">
        <v>3719000</v>
      </c>
      <c r="G12" s="268">
        <v>3471064</v>
      </c>
      <c r="H12" s="268">
        <v>3223128</v>
      </c>
      <c r="I12" s="268">
        <v>2975192</v>
      </c>
      <c r="J12" s="430">
        <v>2727256</v>
      </c>
      <c r="K12" s="268">
        <v>2479320</v>
      </c>
      <c r="L12" s="431">
        <v>2231384</v>
      </c>
      <c r="M12" s="81"/>
    </row>
    <row r="13" spans="1:13" ht="12.75">
      <c r="A13" s="348"/>
      <c r="B13" s="349" t="s">
        <v>435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81"/>
    </row>
    <row r="14" spans="1:13" ht="12.75">
      <c r="A14" s="348"/>
      <c r="B14" s="350" t="s">
        <v>436</v>
      </c>
      <c r="C14" s="232">
        <v>160000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81"/>
    </row>
    <row r="15" spans="1:13" ht="12.75">
      <c r="A15" s="351"/>
      <c r="B15" s="349" t="s">
        <v>437</v>
      </c>
      <c r="C15" s="419"/>
      <c r="D15" s="419"/>
      <c r="E15" s="419"/>
      <c r="F15" s="419"/>
      <c r="G15" s="419"/>
      <c r="H15" s="419"/>
      <c r="I15" s="419"/>
      <c r="J15" s="419"/>
      <c r="K15" s="424"/>
      <c r="L15" s="419"/>
      <c r="M15" s="81"/>
    </row>
    <row r="16" spans="1:13" ht="12.75">
      <c r="A16" s="351"/>
      <c r="B16" s="350" t="s">
        <v>438</v>
      </c>
      <c r="C16" s="232">
        <v>0</v>
      </c>
      <c r="D16" s="232">
        <v>275349</v>
      </c>
      <c r="E16" s="232">
        <v>2320863</v>
      </c>
      <c r="F16" s="232">
        <v>1122788</v>
      </c>
      <c r="G16" s="232">
        <v>0</v>
      </c>
      <c r="H16" s="232">
        <v>0</v>
      </c>
      <c r="I16" s="232">
        <v>0</v>
      </c>
      <c r="J16" s="232">
        <v>0</v>
      </c>
      <c r="K16" s="426">
        <v>0</v>
      </c>
      <c r="L16" s="232">
        <v>0</v>
      </c>
      <c r="M16" s="81"/>
    </row>
    <row r="17" spans="1:13" s="354" customFormat="1" ht="11.25">
      <c r="A17" s="352"/>
      <c r="B17" s="353"/>
      <c r="C17" s="432"/>
      <c r="D17" s="432"/>
      <c r="E17" s="432"/>
      <c r="F17" s="432"/>
      <c r="G17" s="432"/>
      <c r="H17" s="432"/>
      <c r="I17" s="432"/>
      <c r="J17" s="432"/>
      <c r="K17" s="432"/>
      <c r="L17" s="433"/>
      <c r="M17" s="434"/>
    </row>
    <row r="18" spans="1:13" ht="12.75">
      <c r="A18" s="346" t="s">
        <v>439</v>
      </c>
      <c r="B18" s="355" t="s">
        <v>440</v>
      </c>
      <c r="C18" s="268">
        <f aca="true" t="shared" si="0" ref="C18:L18">SUM(C19,C21,C22,C26)</f>
        <v>195065.56</v>
      </c>
      <c r="D18" s="268">
        <f t="shared" si="0"/>
        <v>172791.96</v>
      </c>
      <c r="E18" s="268">
        <f t="shared" si="0"/>
        <v>62188</v>
      </c>
      <c r="F18" s="268">
        <f>SUM(F19,F21,F22)</f>
        <v>118861</v>
      </c>
      <c r="G18" s="268">
        <f t="shared" si="0"/>
        <v>369490</v>
      </c>
      <c r="H18" s="268">
        <f t="shared" si="0"/>
        <v>365191</v>
      </c>
      <c r="I18" s="268">
        <f t="shared" si="0"/>
        <v>358084</v>
      </c>
      <c r="J18" s="268">
        <f t="shared" si="0"/>
        <v>348793</v>
      </c>
      <c r="K18" s="268">
        <f t="shared" si="0"/>
        <v>340127</v>
      </c>
      <c r="L18" s="268">
        <f t="shared" si="0"/>
        <v>331450</v>
      </c>
      <c r="M18" s="81"/>
    </row>
    <row r="19" spans="1:13" ht="12.75">
      <c r="A19" s="348"/>
      <c r="B19" s="349" t="s">
        <v>441</v>
      </c>
      <c r="C19" s="419">
        <v>160000</v>
      </c>
      <c r="D19" s="419">
        <v>160000</v>
      </c>
      <c r="E19" s="419">
        <v>0</v>
      </c>
      <c r="F19" s="419">
        <v>0</v>
      </c>
      <c r="G19" s="419">
        <v>0</v>
      </c>
      <c r="H19" s="419">
        <v>0</v>
      </c>
      <c r="I19" s="419">
        <v>0</v>
      </c>
      <c r="J19" s="419">
        <v>0</v>
      </c>
      <c r="K19" s="419">
        <v>0</v>
      </c>
      <c r="L19" s="419">
        <v>0</v>
      </c>
      <c r="M19" s="81"/>
    </row>
    <row r="20" spans="1:13" ht="12.75">
      <c r="A20" s="351"/>
      <c r="B20" s="356" t="s">
        <v>442</v>
      </c>
      <c r="C20" s="419"/>
      <c r="D20" s="419"/>
      <c r="E20" s="419"/>
      <c r="F20" s="419"/>
      <c r="G20" s="419"/>
      <c r="H20" s="435"/>
      <c r="I20" s="419"/>
      <c r="J20" s="419"/>
      <c r="K20" s="419"/>
      <c r="L20" s="419"/>
      <c r="M20" s="81"/>
    </row>
    <row r="21" spans="1:13" ht="12.75">
      <c r="A21" s="351"/>
      <c r="B21" s="357" t="s">
        <v>465</v>
      </c>
      <c r="C21" s="232">
        <v>0</v>
      </c>
      <c r="D21" s="232">
        <v>0</v>
      </c>
      <c r="E21" s="232">
        <v>0</v>
      </c>
      <c r="F21" s="232">
        <v>0</v>
      </c>
      <c r="G21" s="232">
        <v>247936</v>
      </c>
      <c r="H21" s="436">
        <v>247936</v>
      </c>
      <c r="I21" s="232">
        <v>247936</v>
      </c>
      <c r="J21" s="232">
        <v>247936</v>
      </c>
      <c r="K21" s="232">
        <v>247936</v>
      </c>
      <c r="L21" s="232">
        <v>247936</v>
      </c>
      <c r="M21" s="81"/>
    </row>
    <row r="22" spans="1:13" ht="12.75">
      <c r="A22" s="351"/>
      <c r="B22" s="351" t="s">
        <v>443</v>
      </c>
      <c r="C22" s="229">
        <f aca="true" t="shared" si="1" ref="C22:L22">SUM(C23:C24)</f>
        <v>35065.56</v>
      </c>
      <c r="D22" s="229">
        <f t="shared" si="1"/>
        <v>12791.96</v>
      </c>
      <c r="E22" s="417">
        <f t="shared" si="1"/>
        <v>62188</v>
      </c>
      <c r="F22" s="229">
        <f t="shared" si="1"/>
        <v>118861</v>
      </c>
      <c r="G22" s="417">
        <f t="shared" si="1"/>
        <v>121554</v>
      </c>
      <c r="H22" s="229">
        <f t="shared" si="1"/>
        <v>117255</v>
      </c>
      <c r="I22" s="229">
        <f t="shared" si="1"/>
        <v>110148</v>
      </c>
      <c r="J22" s="229">
        <f t="shared" si="1"/>
        <v>100857</v>
      </c>
      <c r="K22" s="229">
        <f t="shared" si="1"/>
        <v>92191</v>
      </c>
      <c r="L22" s="229">
        <f t="shared" si="1"/>
        <v>83514</v>
      </c>
      <c r="M22" s="81"/>
    </row>
    <row r="23" spans="1:13" ht="12.75">
      <c r="A23" s="351"/>
      <c r="B23" s="351" t="s">
        <v>444</v>
      </c>
      <c r="C23" s="229">
        <v>35065.56</v>
      </c>
      <c r="D23" s="229">
        <v>12791.96</v>
      </c>
      <c r="E23" s="417">
        <v>0</v>
      </c>
      <c r="F23" s="229">
        <v>0</v>
      </c>
      <c r="G23" s="417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81"/>
    </row>
    <row r="24" spans="1:13" ht="12.75">
      <c r="A24" s="351"/>
      <c r="B24" s="351" t="s">
        <v>445</v>
      </c>
      <c r="C24" s="229">
        <v>0</v>
      </c>
      <c r="D24" s="229">
        <v>0</v>
      </c>
      <c r="E24" s="417">
        <v>62188</v>
      </c>
      <c r="F24" s="229">
        <v>118861</v>
      </c>
      <c r="G24" s="417">
        <v>121554</v>
      </c>
      <c r="H24" s="229">
        <v>117255</v>
      </c>
      <c r="I24" s="229">
        <v>110148</v>
      </c>
      <c r="J24" s="229">
        <v>100857</v>
      </c>
      <c r="K24" s="229">
        <v>92191</v>
      </c>
      <c r="L24" s="229">
        <v>83514</v>
      </c>
      <c r="M24" s="81"/>
    </row>
    <row r="25" spans="1:13" ht="12.75">
      <c r="A25" s="351"/>
      <c r="B25" s="356" t="s">
        <v>446</v>
      </c>
      <c r="C25" s="419"/>
      <c r="D25" s="419"/>
      <c r="E25" s="419"/>
      <c r="F25" s="435"/>
      <c r="G25" s="419"/>
      <c r="H25" s="437"/>
      <c r="I25" s="419"/>
      <c r="J25" s="419"/>
      <c r="K25" s="419"/>
      <c r="L25" s="419"/>
      <c r="M25" s="81"/>
    </row>
    <row r="26" spans="1:13" ht="12.75">
      <c r="A26" s="351"/>
      <c r="B26" s="357" t="s">
        <v>447</v>
      </c>
      <c r="C26" s="232">
        <v>0</v>
      </c>
      <c r="D26" s="232">
        <v>0</v>
      </c>
      <c r="E26" s="232">
        <v>0</v>
      </c>
      <c r="F26" s="436">
        <v>0</v>
      </c>
      <c r="G26" s="232">
        <v>0</v>
      </c>
      <c r="H26" s="438">
        <v>0</v>
      </c>
      <c r="I26" s="232">
        <v>0</v>
      </c>
      <c r="J26" s="232">
        <v>0</v>
      </c>
      <c r="K26" s="232">
        <v>0</v>
      </c>
      <c r="L26" s="232">
        <v>0</v>
      </c>
      <c r="M26" s="81"/>
    </row>
    <row r="27" spans="1:13" s="354" customFormat="1" ht="11.25">
      <c r="A27" s="358"/>
      <c r="B27" s="353"/>
      <c r="C27" s="432"/>
      <c r="D27" s="432"/>
      <c r="E27" s="432"/>
      <c r="F27" s="432"/>
      <c r="G27" s="426"/>
      <c r="H27" s="432"/>
      <c r="I27" s="432"/>
      <c r="J27" s="432"/>
      <c r="K27" s="432"/>
      <c r="L27" s="433"/>
      <c r="M27" s="434"/>
    </row>
    <row r="28" spans="1:13" ht="12.75">
      <c r="A28" s="359" t="s">
        <v>143</v>
      </c>
      <c r="B28" s="360" t="s">
        <v>448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81"/>
    </row>
    <row r="29" spans="1:19" ht="12.75">
      <c r="A29" s="346"/>
      <c r="B29" s="347" t="s">
        <v>449</v>
      </c>
      <c r="C29" s="268">
        <v>7361401.61</v>
      </c>
      <c r="D29" s="268">
        <v>7255272.66</v>
      </c>
      <c r="E29" s="268">
        <v>9396926.64</v>
      </c>
      <c r="F29" s="268">
        <v>14471974</v>
      </c>
      <c r="G29" s="268">
        <v>6955000</v>
      </c>
      <c r="H29" s="268">
        <v>7199000</v>
      </c>
      <c r="I29" s="268">
        <v>7509500</v>
      </c>
      <c r="J29" s="268">
        <v>8048400</v>
      </c>
      <c r="K29" s="268">
        <v>8161100</v>
      </c>
      <c r="L29" s="268">
        <v>8267200</v>
      </c>
      <c r="M29" s="81"/>
      <c r="S29" s="326"/>
    </row>
    <row r="30" spans="1:13" ht="12.75">
      <c r="A30" s="355"/>
      <c r="B30" s="236" t="s">
        <v>450</v>
      </c>
      <c r="C30" s="264">
        <v>0</v>
      </c>
      <c r="D30" s="264">
        <v>275349</v>
      </c>
      <c r="E30" s="264">
        <v>1413924</v>
      </c>
      <c r="F30" s="264">
        <v>5056727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81"/>
    </row>
    <row r="31" spans="1:12" s="354" customFormat="1" ht="11.25">
      <c r="A31" s="361"/>
      <c r="B31" s="353"/>
      <c r="C31" s="411"/>
      <c r="D31" s="411"/>
      <c r="E31" s="411"/>
      <c r="F31" s="411"/>
      <c r="G31" s="411"/>
      <c r="H31" s="411"/>
      <c r="I31" s="411"/>
      <c r="J31" s="411"/>
      <c r="K31" s="411"/>
      <c r="L31" s="412"/>
    </row>
    <row r="32" spans="1:12" ht="12.75">
      <c r="A32" s="331" t="s">
        <v>451</v>
      </c>
      <c r="B32" s="346" t="s">
        <v>452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</row>
    <row r="33" spans="1:12" ht="12.75">
      <c r="A33" s="351"/>
      <c r="B33" s="356" t="s">
        <v>453</v>
      </c>
      <c r="C33" s="415"/>
      <c r="D33" s="415"/>
      <c r="E33" s="415"/>
      <c r="F33" s="415"/>
      <c r="G33" s="415"/>
      <c r="H33" s="416"/>
      <c r="I33" s="415"/>
      <c r="J33" s="415"/>
      <c r="K33" s="415"/>
      <c r="L33" s="415"/>
    </row>
    <row r="34" spans="1:12" ht="12.75">
      <c r="A34" s="351" t="s">
        <v>454</v>
      </c>
      <c r="B34" s="351" t="s">
        <v>455</v>
      </c>
      <c r="C34" s="229">
        <v>2.65</v>
      </c>
      <c r="D34" s="229">
        <v>2.38</v>
      </c>
      <c r="E34" s="229">
        <v>0.66</v>
      </c>
      <c r="F34" s="229">
        <v>0.82</v>
      </c>
      <c r="G34" s="229">
        <v>5.31</v>
      </c>
      <c r="H34" s="417">
        <v>5.07</v>
      </c>
      <c r="I34" s="229">
        <v>4.77</v>
      </c>
      <c r="J34" s="229">
        <v>4.33</v>
      </c>
      <c r="K34" s="229">
        <v>4.17</v>
      </c>
      <c r="L34" s="229">
        <v>4.01</v>
      </c>
    </row>
    <row r="35" spans="1:12" s="354" customFormat="1" ht="11.25">
      <c r="A35" s="352"/>
      <c r="B35" s="362"/>
      <c r="C35" s="411"/>
      <c r="D35" s="411"/>
      <c r="E35" s="411"/>
      <c r="F35" s="411"/>
      <c r="G35" s="411"/>
      <c r="H35" s="411"/>
      <c r="I35" s="411"/>
      <c r="J35" s="411"/>
      <c r="K35" s="411"/>
      <c r="L35" s="412"/>
    </row>
    <row r="36" spans="1:12" ht="12.75">
      <c r="A36" s="359" t="s">
        <v>183</v>
      </c>
      <c r="B36" s="332" t="s">
        <v>456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</row>
    <row r="37" spans="1:12" ht="12.75">
      <c r="A37" s="363"/>
      <c r="B37" s="364" t="s">
        <v>457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1:12" ht="12.75">
      <c r="A38" s="348"/>
      <c r="B38" s="365" t="s">
        <v>458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</row>
    <row r="39" spans="1:12" ht="12.75">
      <c r="A39" s="350"/>
      <c r="B39" s="366" t="s">
        <v>459</v>
      </c>
      <c r="C39" s="232">
        <v>2.17</v>
      </c>
      <c r="D39" s="232">
        <v>3.8</v>
      </c>
      <c r="E39" s="232">
        <v>27.63</v>
      </c>
      <c r="F39" s="232">
        <v>25.7</v>
      </c>
      <c r="G39" s="232">
        <v>49.91</v>
      </c>
      <c r="H39" s="232">
        <v>44.77</v>
      </c>
      <c r="I39" s="232">
        <v>39.62</v>
      </c>
      <c r="J39" s="232">
        <v>33.89</v>
      </c>
      <c r="K39" s="232">
        <v>30.38</v>
      </c>
      <c r="L39" s="232">
        <v>26.99</v>
      </c>
    </row>
    <row r="40" spans="1:12" ht="12.75">
      <c r="A40" s="367"/>
      <c r="B40" s="368"/>
      <c r="C40" s="369"/>
      <c r="D40" s="369"/>
      <c r="E40" s="369"/>
      <c r="F40" s="369"/>
      <c r="G40" s="369"/>
      <c r="H40" s="369"/>
      <c r="I40" s="369"/>
      <c r="J40" s="369"/>
      <c r="K40" s="369"/>
      <c r="L40" s="369"/>
    </row>
    <row r="41" spans="1:12" ht="12.75">
      <c r="A41" s="367"/>
      <c r="B41" s="368"/>
      <c r="C41" s="369"/>
      <c r="D41" s="369"/>
      <c r="E41" s="369"/>
      <c r="F41" s="369"/>
      <c r="G41" s="369"/>
      <c r="H41" s="369"/>
      <c r="I41" s="369"/>
      <c r="J41" s="369"/>
      <c r="K41" s="369"/>
      <c r="L41" s="369"/>
    </row>
    <row r="42" spans="1:12" ht="12.75">
      <c r="A42" s="55"/>
      <c r="B42" s="55"/>
      <c r="C42" s="370"/>
      <c r="D42" s="370"/>
      <c r="E42" s="370"/>
      <c r="F42" s="370"/>
      <c r="G42" s="370"/>
      <c r="H42" s="370"/>
      <c r="I42" s="370"/>
      <c r="J42" s="370"/>
      <c r="K42" s="370"/>
      <c r="L42" s="370"/>
    </row>
    <row r="43" spans="1:12" ht="12.75">
      <c r="A43" s="331" t="s">
        <v>363</v>
      </c>
      <c r="B43" s="332" t="s">
        <v>221</v>
      </c>
      <c r="C43" s="333"/>
      <c r="D43" s="334"/>
      <c r="E43" s="334"/>
      <c r="F43" s="334" t="s">
        <v>431</v>
      </c>
      <c r="G43" s="334"/>
      <c r="H43" s="371"/>
      <c r="I43" s="371"/>
      <c r="J43" s="371"/>
      <c r="K43" s="335"/>
      <c r="L43" s="336"/>
    </row>
    <row r="44" spans="1:12" ht="12.75">
      <c r="A44" s="409"/>
      <c r="B44" s="409"/>
      <c r="C44" s="407">
        <v>2017</v>
      </c>
      <c r="D44" s="407">
        <v>2018</v>
      </c>
      <c r="E44" s="408">
        <v>2019</v>
      </c>
      <c r="F44" s="410">
        <v>2020</v>
      </c>
      <c r="G44" s="408">
        <v>2021</v>
      </c>
      <c r="H44" s="408">
        <v>2022</v>
      </c>
      <c r="I44" s="408">
        <v>2023</v>
      </c>
      <c r="J44" s="408">
        <v>2024</v>
      </c>
      <c r="K44" s="408">
        <v>2025</v>
      </c>
      <c r="L44" s="408"/>
    </row>
    <row r="45" spans="1:12" s="339" customFormat="1" ht="9">
      <c r="A45" s="337">
        <v>1</v>
      </c>
      <c r="B45" s="337">
        <v>2</v>
      </c>
      <c r="C45" s="372">
        <v>4</v>
      </c>
      <c r="D45" s="372">
        <v>5</v>
      </c>
      <c r="E45" s="372">
        <v>6</v>
      </c>
      <c r="F45" s="338">
        <v>7</v>
      </c>
      <c r="G45" s="338">
        <v>8</v>
      </c>
      <c r="H45" s="338">
        <v>9</v>
      </c>
      <c r="I45" s="338">
        <v>10</v>
      </c>
      <c r="J45" s="338">
        <v>11</v>
      </c>
      <c r="K45" s="338">
        <v>12</v>
      </c>
      <c r="L45" s="338">
        <v>13</v>
      </c>
    </row>
    <row r="46" spans="1:12" s="326" customFormat="1" ht="6.75">
      <c r="A46" s="340"/>
      <c r="B46" s="341"/>
      <c r="C46" s="373"/>
      <c r="D46" s="373"/>
      <c r="E46" s="373"/>
      <c r="F46" s="342"/>
      <c r="G46" s="342"/>
      <c r="H46" s="342"/>
      <c r="I46" s="343"/>
      <c r="J46" s="343"/>
      <c r="K46" s="343"/>
      <c r="L46" s="344"/>
    </row>
    <row r="47" spans="1:12" ht="12.75">
      <c r="A47" s="331" t="s">
        <v>432</v>
      </c>
      <c r="B47" s="345" t="s">
        <v>433</v>
      </c>
      <c r="C47" s="439"/>
      <c r="D47" s="263"/>
      <c r="E47" s="439"/>
      <c r="F47" s="263"/>
      <c r="G47" s="440"/>
      <c r="H47" s="261"/>
      <c r="I47" s="441"/>
      <c r="J47" s="261"/>
      <c r="K47" s="261"/>
      <c r="L47" s="262"/>
    </row>
    <row r="48" spans="1:12" ht="12.75">
      <c r="A48" s="346"/>
      <c r="B48" s="347" t="s">
        <v>434</v>
      </c>
      <c r="C48" s="430">
        <v>1983448</v>
      </c>
      <c r="D48" s="261">
        <v>1735512</v>
      </c>
      <c r="E48" s="430">
        <v>1487576</v>
      </c>
      <c r="F48" s="268">
        <v>1239640</v>
      </c>
      <c r="G48" s="431">
        <v>991704</v>
      </c>
      <c r="H48" s="268">
        <v>743768</v>
      </c>
      <c r="I48" s="430">
        <v>495832</v>
      </c>
      <c r="J48" s="268">
        <v>247896</v>
      </c>
      <c r="K48" s="268">
        <v>0</v>
      </c>
      <c r="L48" s="431"/>
    </row>
    <row r="49" spans="1:12" ht="12.75">
      <c r="A49" s="348"/>
      <c r="B49" s="349" t="s">
        <v>435</v>
      </c>
      <c r="C49" s="435"/>
      <c r="D49" s="419"/>
      <c r="E49" s="419"/>
      <c r="F49" s="419"/>
      <c r="G49" s="419"/>
      <c r="H49" s="419"/>
      <c r="I49" s="419"/>
      <c r="J49" s="419"/>
      <c r="K49" s="419"/>
      <c r="L49" s="419"/>
    </row>
    <row r="50" spans="1:12" ht="12.75">
      <c r="A50" s="348"/>
      <c r="B50" s="350" t="s">
        <v>436</v>
      </c>
      <c r="C50" s="436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/>
    </row>
    <row r="51" spans="1:12" ht="12.75">
      <c r="A51" s="351"/>
      <c r="B51" s="349" t="s">
        <v>437</v>
      </c>
      <c r="C51" s="424"/>
      <c r="D51" s="419"/>
      <c r="E51" s="424"/>
      <c r="F51" s="419"/>
      <c r="G51" s="419"/>
      <c r="H51" s="419"/>
      <c r="I51" s="419"/>
      <c r="J51" s="419"/>
      <c r="K51" s="419"/>
      <c r="L51" s="419"/>
    </row>
    <row r="52" spans="1:12" ht="12.75">
      <c r="A52" s="351"/>
      <c r="B52" s="350" t="s">
        <v>438</v>
      </c>
      <c r="C52" s="426">
        <v>0</v>
      </c>
      <c r="D52" s="232">
        <v>0</v>
      </c>
      <c r="E52" s="426">
        <v>0</v>
      </c>
      <c r="F52" s="232">
        <v>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  <c r="L52" s="232"/>
    </row>
    <row r="53" spans="1:12" s="326" customFormat="1" ht="11.25">
      <c r="A53" s="374"/>
      <c r="B53" s="375"/>
      <c r="C53" s="432"/>
      <c r="D53" s="432"/>
      <c r="E53" s="432"/>
      <c r="F53" s="432"/>
      <c r="G53" s="433"/>
      <c r="H53" s="432"/>
      <c r="I53" s="432"/>
      <c r="J53" s="432"/>
      <c r="K53" s="432"/>
      <c r="L53" s="433"/>
    </row>
    <row r="54" spans="1:12" ht="12.75">
      <c r="A54" s="346" t="s">
        <v>439</v>
      </c>
      <c r="B54" s="355" t="s">
        <v>440</v>
      </c>
      <c r="C54" s="264">
        <f aca="true" t="shared" si="2" ref="C54:K54">SUM(C55,C57,C58,C62)</f>
        <v>322772</v>
      </c>
      <c r="D54" s="264">
        <f t="shared" si="2"/>
        <v>313922</v>
      </c>
      <c r="E54" s="264">
        <f t="shared" si="2"/>
        <v>305732</v>
      </c>
      <c r="F54" s="264">
        <f t="shared" si="2"/>
        <v>296738</v>
      </c>
      <c r="G54" s="264">
        <f t="shared" si="2"/>
        <v>288061</v>
      </c>
      <c r="H54" s="268">
        <f t="shared" si="2"/>
        <v>279382</v>
      </c>
      <c r="I54" s="268">
        <f t="shared" si="2"/>
        <v>270646</v>
      </c>
      <c r="J54" s="268">
        <f t="shared" si="2"/>
        <v>262057</v>
      </c>
      <c r="K54" s="268">
        <f t="shared" si="2"/>
        <v>253298</v>
      </c>
      <c r="L54" s="268"/>
    </row>
    <row r="55" spans="1:12" ht="12.75">
      <c r="A55" s="348"/>
      <c r="B55" s="349" t="s">
        <v>441</v>
      </c>
      <c r="C55" s="419">
        <v>0</v>
      </c>
      <c r="D55" s="419">
        <v>0</v>
      </c>
      <c r="E55" s="419">
        <v>0</v>
      </c>
      <c r="F55" s="419">
        <v>0</v>
      </c>
      <c r="G55" s="419">
        <v>0</v>
      </c>
      <c r="H55" s="419">
        <v>0</v>
      </c>
      <c r="I55" s="419">
        <v>0</v>
      </c>
      <c r="J55" s="419">
        <v>0</v>
      </c>
      <c r="K55" s="419">
        <v>0</v>
      </c>
      <c r="L55" s="419"/>
    </row>
    <row r="56" spans="1:12" ht="12.75">
      <c r="A56" s="351"/>
      <c r="B56" s="356" t="s">
        <v>442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</row>
    <row r="57" spans="1:12" ht="12.75">
      <c r="A57" s="351"/>
      <c r="B57" s="357" t="s">
        <v>465</v>
      </c>
      <c r="C57" s="232">
        <v>247936</v>
      </c>
      <c r="D57" s="232">
        <v>247936</v>
      </c>
      <c r="E57" s="232">
        <v>247936</v>
      </c>
      <c r="F57" s="232">
        <v>247936</v>
      </c>
      <c r="G57" s="232">
        <v>247936</v>
      </c>
      <c r="H57" s="232">
        <v>247936</v>
      </c>
      <c r="I57" s="232">
        <v>247936</v>
      </c>
      <c r="J57" s="232">
        <v>247936</v>
      </c>
      <c r="K57" s="232">
        <v>247896</v>
      </c>
      <c r="L57" s="232"/>
    </row>
    <row r="58" spans="1:12" ht="12.75">
      <c r="A58" s="351"/>
      <c r="B58" s="351" t="s">
        <v>443</v>
      </c>
      <c r="C58" s="229">
        <f>SUM(C59:C60)</f>
        <v>74836</v>
      </c>
      <c r="D58" s="417">
        <f>SUM(D59:D60)</f>
        <v>65986</v>
      </c>
      <c r="E58" s="229">
        <f>SUM(E59:E60)</f>
        <v>57796</v>
      </c>
      <c r="F58" s="229">
        <f>SUM(F59:F60)</f>
        <v>48802</v>
      </c>
      <c r="G58" s="229">
        <f>SUM(G59:G60)</f>
        <v>40125</v>
      </c>
      <c r="H58" s="229">
        <f>SUM(H59,H60)</f>
        <v>31446</v>
      </c>
      <c r="I58" s="229">
        <f>SUM(I59:I60)</f>
        <v>22710</v>
      </c>
      <c r="J58" s="229">
        <f>SUM(J59:J60)</f>
        <v>14121</v>
      </c>
      <c r="K58" s="417">
        <f>SUM(K59:K60)</f>
        <v>5402</v>
      </c>
      <c r="L58" s="229"/>
    </row>
    <row r="59" spans="1:12" ht="12.75">
      <c r="A59" s="351"/>
      <c r="B59" s="351" t="s">
        <v>444</v>
      </c>
      <c r="C59" s="229">
        <v>0</v>
      </c>
      <c r="D59" s="417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417">
        <v>0</v>
      </c>
      <c r="L59" s="229"/>
    </row>
    <row r="60" spans="1:12" ht="12.75">
      <c r="A60" s="351"/>
      <c r="B60" s="351" t="s">
        <v>445</v>
      </c>
      <c r="C60" s="229">
        <v>74836</v>
      </c>
      <c r="D60" s="417">
        <v>65986</v>
      </c>
      <c r="E60" s="229">
        <v>57796</v>
      </c>
      <c r="F60" s="229">
        <v>48802</v>
      </c>
      <c r="G60" s="229">
        <v>40125</v>
      </c>
      <c r="H60" s="229">
        <v>31446</v>
      </c>
      <c r="I60" s="229">
        <v>22710</v>
      </c>
      <c r="J60" s="229">
        <v>14121</v>
      </c>
      <c r="K60" s="417">
        <v>5402</v>
      </c>
      <c r="L60" s="229"/>
    </row>
    <row r="61" spans="1:12" ht="12.75">
      <c r="A61" s="351"/>
      <c r="B61" s="356" t="s">
        <v>446</v>
      </c>
      <c r="C61" s="419"/>
      <c r="D61" s="419"/>
      <c r="E61" s="419"/>
      <c r="F61" s="419"/>
      <c r="G61" s="419"/>
      <c r="H61" s="419"/>
      <c r="I61" s="437"/>
      <c r="J61" s="419"/>
      <c r="K61" s="419"/>
      <c r="L61" s="419"/>
    </row>
    <row r="62" spans="1:12" ht="12.75">
      <c r="A62" s="351"/>
      <c r="B62" s="357" t="s">
        <v>447</v>
      </c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438">
        <v>0</v>
      </c>
      <c r="J62" s="232">
        <v>0</v>
      </c>
      <c r="K62" s="232">
        <v>0</v>
      </c>
      <c r="L62" s="232"/>
    </row>
    <row r="63" spans="1:12" s="326" customFormat="1" ht="11.25">
      <c r="A63" s="376"/>
      <c r="B63" s="375"/>
      <c r="C63" s="424"/>
      <c r="D63" s="424"/>
      <c r="E63" s="424"/>
      <c r="F63" s="424"/>
      <c r="G63" s="437"/>
      <c r="H63" s="432"/>
      <c r="I63" s="432"/>
      <c r="J63" s="432"/>
      <c r="K63" s="432"/>
      <c r="L63" s="433"/>
    </row>
    <row r="64" spans="1:12" ht="12.75">
      <c r="A64" s="359" t="s">
        <v>143</v>
      </c>
      <c r="B64" s="360" t="s">
        <v>448</v>
      </c>
      <c r="C64" s="439"/>
      <c r="D64" s="439"/>
      <c r="E64" s="439"/>
      <c r="F64" s="439"/>
      <c r="G64" s="263"/>
      <c r="H64" s="263"/>
      <c r="I64" s="263"/>
      <c r="J64" s="263"/>
      <c r="K64" s="263"/>
      <c r="L64" s="263"/>
    </row>
    <row r="65" spans="1:12" ht="12.75">
      <c r="A65" s="346"/>
      <c r="B65" s="347" t="s">
        <v>449</v>
      </c>
      <c r="C65" s="430">
        <v>8366400</v>
      </c>
      <c r="D65" s="430">
        <v>8458400</v>
      </c>
      <c r="E65" s="430">
        <v>8543000</v>
      </c>
      <c r="F65" s="430">
        <v>8619900</v>
      </c>
      <c r="G65" s="268">
        <v>8688900</v>
      </c>
      <c r="H65" s="268">
        <v>8747700</v>
      </c>
      <c r="I65" s="268">
        <v>8802200</v>
      </c>
      <c r="J65" s="268">
        <v>8846200</v>
      </c>
      <c r="K65" s="268">
        <v>8881600</v>
      </c>
      <c r="L65" s="268"/>
    </row>
    <row r="66" spans="1:12" ht="12.75">
      <c r="A66" s="355"/>
      <c r="B66" s="236" t="s">
        <v>450</v>
      </c>
      <c r="C66" s="264">
        <v>0</v>
      </c>
      <c r="D66" s="264">
        <v>0</v>
      </c>
      <c r="E66" s="264">
        <v>0</v>
      </c>
      <c r="F66" s="264">
        <v>0</v>
      </c>
      <c r="G66" s="264">
        <v>0</v>
      </c>
      <c r="H66" s="264">
        <v>0</v>
      </c>
      <c r="I66" s="264">
        <v>0</v>
      </c>
      <c r="J66" s="264">
        <v>0</v>
      </c>
      <c r="K66" s="264">
        <v>0</v>
      </c>
      <c r="L66" s="264"/>
    </row>
    <row r="67" spans="1:12" s="326" customFormat="1" ht="11.25">
      <c r="A67" s="377"/>
      <c r="B67" s="375"/>
      <c r="C67" s="413"/>
      <c r="D67" s="413"/>
      <c r="E67" s="413"/>
      <c r="F67" s="413"/>
      <c r="G67" s="420"/>
      <c r="H67" s="411"/>
      <c r="I67" s="411"/>
      <c r="J67" s="411"/>
      <c r="K67" s="411"/>
      <c r="L67" s="412"/>
    </row>
    <row r="68" spans="1:12" ht="12.75">
      <c r="A68" s="331" t="s">
        <v>451</v>
      </c>
      <c r="B68" s="346" t="s">
        <v>452</v>
      </c>
      <c r="C68" s="418"/>
      <c r="D68" s="418"/>
      <c r="E68" s="418"/>
      <c r="F68" s="418"/>
      <c r="G68" s="418"/>
      <c r="H68" s="414"/>
      <c r="I68" s="414"/>
      <c r="J68" s="414"/>
      <c r="K68" s="414"/>
      <c r="L68" s="414"/>
    </row>
    <row r="69" spans="1:12" ht="12.75">
      <c r="A69" s="351"/>
      <c r="B69" s="356" t="s">
        <v>453</v>
      </c>
      <c r="C69" s="415"/>
      <c r="D69" s="415"/>
      <c r="E69" s="415"/>
      <c r="F69" s="415"/>
      <c r="G69" s="415"/>
      <c r="H69" s="415"/>
      <c r="I69" s="415"/>
      <c r="J69" s="415"/>
      <c r="K69" s="415"/>
      <c r="L69" s="415"/>
    </row>
    <row r="70" spans="1:12" ht="12.75">
      <c r="A70" s="351" t="s">
        <v>454</v>
      </c>
      <c r="B70" s="351" t="s">
        <v>455</v>
      </c>
      <c r="C70" s="229">
        <v>3.86</v>
      </c>
      <c r="D70" s="229">
        <v>3.71</v>
      </c>
      <c r="E70" s="229">
        <v>3.58</v>
      </c>
      <c r="F70" s="229">
        <v>3.44</v>
      </c>
      <c r="G70" s="229">
        <v>3.32</v>
      </c>
      <c r="H70" s="229">
        <v>3.19</v>
      </c>
      <c r="I70" s="229">
        <v>3.07</v>
      </c>
      <c r="J70" s="229">
        <v>2.96</v>
      </c>
      <c r="K70" s="229">
        <v>2.85</v>
      </c>
      <c r="L70" s="229"/>
    </row>
    <row r="71" spans="1:12" s="326" customFormat="1" ht="9" customHeight="1">
      <c r="A71" s="374"/>
      <c r="B71" s="378"/>
      <c r="C71" s="411"/>
      <c r="D71" s="411"/>
      <c r="E71" s="411"/>
      <c r="F71" s="411"/>
      <c r="G71" s="412"/>
      <c r="H71" s="411"/>
      <c r="I71" s="411"/>
      <c r="J71" s="411"/>
      <c r="K71" s="411"/>
      <c r="L71" s="412"/>
    </row>
    <row r="72" spans="1:12" ht="12.75">
      <c r="A72" s="359" t="s">
        <v>183</v>
      </c>
      <c r="B72" s="332" t="s">
        <v>456</v>
      </c>
      <c r="C72" s="418"/>
      <c r="D72" s="418"/>
      <c r="E72" s="421"/>
      <c r="F72" s="418"/>
      <c r="G72" s="418"/>
      <c r="H72" s="418"/>
      <c r="I72" s="418"/>
      <c r="J72" s="418"/>
      <c r="K72" s="418"/>
      <c r="L72" s="418"/>
    </row>
    <row r="73" spans="1:12" ht="12.75">
      <c r="A73" s="363"/>
      <c r="B73" s="364" t="s">
        <v>457</v>
      </c>
      <c r="C73" s="414"/>
      <c r="D73" s="414"/>
      <c r="E73" s="422"/>
      <c r="F73" s="414"/>
      <c r="G73" s="414"/>
      <c r="H73" s="414"/>
      <c r="I73" s="414"/>
      <c r="J73" s="414"/>
      <c r="K73" s="414"/>
      <c r="L73" s="414"/>
    </row>
    <row r="74" spans="1:12" ht="12.75">
      <c r="A74" s="348"/>
      <c r="B74" s="365" t="s">
        <v>458</v>
      </c>
      <c r="C74" s="423"/>
      <c r="D74" s="419"/>
      <c r="E74" s="424"/>
      <c r="F74" s="419"/>
      <c r="G74" s="419"/>
      <c r="H74" s="419"/>
      <c r="I74" s="419"/>
      <c r="J74" s="419"/>
      <c r="K74" s="419"/>
      <c r="L74" s="419"/>
    </row>
    <row r="75" spans="1:12" ht="12.75">
      <c r="A75" s="350"/>
      <c r="B75" s="366" t="s">
        <v>459</v>
      </c>
      <c r="C75" s="425">
        <v>23.71</v>
      </c>
      <c r="D75" s="232">
        <v>20.52</v>
      </c>
      <c r="E75" s="426">
        <v>17.41</v>
      </c>
      <c r="F75" s="232">
        <v>14.38</v>
      </c>
      <c r="G75" s="232">
        <v>11.41</v>
      </c>
      <c r="H75" s="232">
        <v>8.5</v>
      </c>
      <c r="I75" s="232">
        <v>5.63</v>
      </c>
      <c r="J75" s="232">
        <v>2.8</v>
      </c>
      <c r="K75" s="232">
        <v>0</v>
      </c>
      <c r="L75" s="23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F3" sqref="F3"/>
    </sheetView>
  </sheetViews>
  <sheetFormatPr defaultColWidth="9.33203125" defaultRowHeight="12.75"/>
  <cols>
    <col min="1" max="1" width="7.66015625" style="80" customWidth="1"/>
    <col min="2" max="2" width="6" style="80" hidden="1" customWidth="1"/>
    <col min="3" max="3" width="9.16015625" style="80" customWidth="1"/>
    <col min="4" max="4" width="40.33203125" style="80" customWidth="1"/>
    <col min="5" max="5" width="18.5" style="80" hidden="1" customWidth="1"/>
    <col min="6" max="6" width="17.33203125" style="81" customWidth="1"/>
    <col min="7" max="7" width="16.83203125" style="81" customWidth="1"/>
    <col min="8" max="8" width="8.66015625" style="80" customWidth="1"/>
    <col min="9" max="16384" width="9.33203125" style="80" customWidth="1"/>
  </cols>
  <sheetData>
    <row r="1" spans="4:8" s="31" customFormat="1" ht="11.25">
      <c r="D1" s="95"/>
      <c r="E1" s="95"/>
      <c r="F1" s="95" t="s">
        <v>218</v>
      </c>
      <c r="G1" s="96"/>
      <c r="H1" s="95"/>
    </row>
    <row r="2" spans="4:8" s="31" customFormat="1" ht="11.25">
      <c r="D2" s="95"/>
      <c r="E2" s="95"/>
      <c r="F2" s="95" t="s">
        <v>768</v>
      </c>
      <c r="G2" s="96"/>
      <c r="H2" s="95"/>
    </row>
    <row r="3" spans="4:8" s="31" customFormat="1" ht="11.25">
      <c r="D3" s="95"/>
      <c r="E3" s="95"/>
      <c r="F3" s="95" t="s">
        <v>767</v>
      </c>
      <c r="G3" s="96"/>
      <c r="H3" s="95"/>
    </row>
    <row r="4" spans="6:7" s="83" customFormat="1" ht="12.75">
      <c r="F4" s="84"/>
      <c r="G4" s="84"/>
    </row>
    <row r="5" spans="6:7" s="83" customFormat="1" ht="12.75">
      <c r="F5" s="84"/>
      <c r="G5" s="84"/>
    </row>
    <row r="6" spans="1:13" s="83" customFormat="1" ht="18">
      <c r="A6" s="85" t="s">
        <v>312</v>
      </c>
      <c r="F6" s="84"/>
      <c r="G6" s="84"/>
      <c r="M6" s="94"/>
    </row>
    <row r="7" spans="1:7" s="83" customFormat="1" ht="18">
      <c r="A7" s="85" t="s">
        <v>475</v>
      </c>
      <c r="F7" s="84"/>
      <c r="G7" s="84"/>
    </row>
    <row r="8" spans="1:7" s="83" customFormat="1" ht="18">
      <c r="A8" s="85"/>
      <c r="F8" s="84"/>
      <c r="G8" s="84"/>
    </row>
    <row r="9" spans="1:7" s="83" customFormat="1" ht="18">
      <c r="A9" s="85"/>
      <c r="F9" s="84"/>
      <c r="G9" s="84"/>
    </row>
    <row r="10" spans="6:8" s="83" customFormat="1" ht="12.75">
      <c r="F10" s="84"/>
      <c r="G10" s="84"/>
      <c r="H10" s="86"/>
    </row>
    <row r="11" spans="1:8" s="93" customFormat="1" ht="12.75">
      <c r="A11" s="116" t="s">
        <v>144</v>
      </c>
      <c r="B11" s="116"/>
      <c r="C11" s="116" t="s">
        <v>13</v>
      </c>
      <c r="D11" s="116" t="s">
        <v>221</v>
      </c>
      <c r="E11" s="116"/>
      <c r="F11" s="117" t="s">
        <v>222</v>
      </c>
      <c r="G11" s="117" t="s">
        <v>220</v>
      </c>
      <c r="H11" s="118" t="s">
        <v>137</v>
      </c>
    </row>
    <row r="12" spans="1:8" s="93" customFormat="1" ht="14.25" customHeight="1">
      <c r="A12" s="116"/>
      <c r="B12" s="116"/>
      <c r="C12" s="116"/>
      <c r="D12" s="116"/>
      <c r="E12" s="116"/>
      <c r="F12" s="117" t="s">
        <v>473</v>
      </c>
      <c r="G12" s="117" t="s">
        <v>474</v>
      </c>
      <c r="H12" s="119"/>
    </row>
    <row r="13" spans="1:8" s="87" customFormat="1" ht="15">
      <c r="A13" s="120"/>
      <c r="B13" s="120"/>
      <c r="C13" s="120"/>
      <c r="D13" s="120"/>
      <c r="E13" s="120"/>
      <c r="F13" s="121"/>
      <c r="G13" s="121"/>
      <c r="H13" s="122"/>
    </row>
    <row r="14" spans="1:8" s="97" customFormat="1" ht="12">
      <c r="A14" s="123" t="s">
        <v>493</v>
      </c>
      <c r="B14" s="123"/>
      <c r="C14" s="123"/>
      <c r="D14" s="123"/>
      <c r="E14" s="123"/>
      <c r="F14" s="124">
        <v>2165</v>
      </c>
      <c r="G14" s="124">
        <v>2186</v>
      </c>
      <c r="H14" s="125">
        <f>G14/F14</f>
        <v>1.0096997690531178</v>
      </c>
    </row>
    <row r="15" spans="1:8" s="97" customFormat="1" ht="12">
      <c r="A15" s="123" t="s">
        <v>494</v>
      </c>
      <c r="B15" s="123"/>
      <c r="C15" s="123"/>
      <c r="D15" s="123"/>
      <c r="E15" s="123"/>
      <c r="F15" s="124"/>
      <c r="G15" s="124"/>
      <c r="H15" s="125"/>
    </row>
    <row r="16" spans="1:8" s="97" customFormat="1" ht="12">
      <c r="A16" s="123" t="s">
        <v>223</v>
      </c>
      <c r="B16" s="123"/>
      <c r="C16" s="123"/>
      <c r="D16" s="123"/>
      <c r="E16" s="123"/>
      <c r="F16" s="124">
        <v>208350</v>
      </c>
      <c r="G16" s="124">
        <v>208350</v>
      </c>
      <c r="H16" s="125">
        <f>G16/F16</f>
        <v>1</v>
      </c>
    </row>
    <row r="17" spans="1:8" s="97" customFormat="1" ht="12">
      <c r="A17" s="123" t="s">
        <v>495</v>
      </c>
      <c r="B17" s="123"/>
      <c r="C17" s="123"/>
      <c r="D17" s="123"/>
      <c r="E17" s="123"/>
      <c r="F17" s="124">
        <v>453639</v>
      </c>
      <c r="G17" s="124">
        <v>3267543</v>
      </c>
      <c r="H17" s="125">
        <f>G17/F17</f>
        <v>7.202958740319946</v>
      </c>
    </row>
    <row r="18" spans="1:8" s="97" customFormat="1" ht="12">
      <c r="A18" s="123" t="s">
        <v>496</v>
      </c>
      <c r="B18" s="123"/>
      <c r="C18" s="123"/>
      <c r="D18" s="123"/>
      <c r="E18" s="123"/>
      <c r="F18" s="124">
        <v>24592</v>
      </c>
      <c r="G18" s="124">
        <v>24593</v>
      </c>
      <c r="H18" s="125">
        <f>G18/F18</f>
        <v>1.0000406636304489</v>
      </c>
    </row>
    <row r="19" spans="1:8" s="97" customFormat="1" ht="12">
      <c r="A19" s="123" t="s">
        <v>497</v>
      </c>
      <c r="B19" s="123"/>
      <c r="C19" s="123"/>
      <c r="D19" s="123"/>
      <c r="E19" s="123"/>
      <c r="F19" s="124"/>
      <c r="G19" s="124"/>
      <c r="H19" s="125"/>
    </row>
    <row r="20" spans="1:8" s="97" customFormat="1" ht="12">
      <c r="A20" s="123" t="s">
        <v>224</v>
      </c>
      <c r="B20" s="123"/>
      <c r="C20" s="123"/>
      <c r="D20" s="123"/>
      <c r="E20" s="123"/>
      <c r="F20" s="124"/>
      <c r="G20" s="124"/>
      <c r="H20" s="125"/>
    </row>
    <row r="21" spans="1:8" s="97" customFormat="1" ht="12">
      <c r="A21" s="123" t="s">
        <v>225</v>
      </c>
      <c r="B21" s="123"/>
      <c r="C21" s="123"/>
      <c r="D21" s="123"/>
      <c r="E21" s="123"/>
      <c r="F21" s="124">
        <v>512</v>
      </c>
      <c r="G21" s="124">
        <v>513</v>
      </c>
      <c r="H21" s="125">
        <f>G21/F21</f>
        <v>1.001953125</v>
      </c>
    </row>
    <row r="22" spans="1:8" s="97" customFormat="1" ht="12">
      <c r="A22" s="123" t="s">
        <v>498</v>
      </c>
      <c r="B22" s="123"/>
      <c r="C22" s="123"/>
      <c r="D22" s="123"/>
      <c r="E22" s="123"/>
      <c r="F22" s="124"/>
      <c r="G22" s="124"/>
      <c r="H22" s="125"/>
    </row>
    <row r="23" spans="1:8" s="97" customFormat="1" ht="12">
      <c r="A23" s="123" t="s">
        <v>227</v>
      </c>
      <c r="B23" s="123"/>
      <c r="C23" s="123"/>
      <c r="D23" s="123"/>
      <c r="E23" s="123"/>
      <c r="F23" s="124">
        <v>1000</v>
      </c>
      <c r="G23" s="124">
        <v>1000</v>
      </c>
      <c r="H23" s="125">
        <f>G23/F23</f>
        <v>1</v>
      </c>
    </row>
    <row r="24" spans="1:8" s="97" customFormat="1" ht="12">
      <c r="A24" s="123" t="s">
        <v>499</v>
      </c>
      <c r="B24" s="123"/>
      <c r="C24" s="123"/>
      <c r="D24" s="123"/>
      <c r="E24" s="123"/>
      <c r="F24" s="124"/>
      <c r="G24" s="124"/>
      <c r="H24" s="125"/>
    </row>
    <row r="25" spans="1:8" s="97" customFormat="1" ht="12">
      <c r="A25" s="123" t="s">
        <v>228</v>
      </c>
      <c r="B25" s="123"/>
      <c r="C25" s="123"/>
      <c r="D25" s="123"/>
      <c r="E25" s="123"/>
      <c r="F25" s="124"/>
      <c r="G25" s="124"/>
      <c r="H25" s="125"/>
    </row>
    <row r="26" spans="1:8" s="97" customFormat="1" ht="12">
      <c r="A26" s="123" t="s">
        <v>229</v>
      </c>
      <c r="B26" s="123"/>
      <c r="C26" s="123"/>
      <c r="D26" s="123"/>
      <c r="E26" s="123"/>
      <c r="F26" s="124"/>
      <c r="G26" s="124"/>
      <c r="H26" s="125"/>
    </row>
    <row r="27" spans="1:8" s="97" customFormat="1" ht="12">
      <c r="A27" s="123" t="s">
        <v>226</v>
      </c>
      <c r="B27" s="123"/>
      <c r="C27" s="123"/>
      <c r="D27" s="123"/>
      <c r="E27" s="123"/>
      <c r="F27" s="124">
        <v>2460798</v>
      </c>
      <c r="G27" s="124">
        <v>2228153</v>
      </c>
      <c r="H27" s="125">
        <f>G27/F27</f>
        <v>0.9054595297948064</v>
      </c>
    </row>
    <row r="28" spans="1:8" s="97" customFormat="1" ht="12">
      <c r="A28" s="123" t="s">
        <v>500</v>
      </c>
      <c r="B28" s="123"/>
      <c r="C28" s="123"/>
      <c r="D28" s="123"/>
      <c r="E28" s="123"/>
      <c r="F28" s="124">
        <v>2980745</v>
      </c>
      <c r="G28" s="124">
        <v>3047190</v>
      </c>
      <c r="H28" s="125">
        <f>G28/F28</f>
        <v>1.0222914070140183</v>
      </c>
    </row>
    <row r="29" spans="1:8" s="97" customFormat="1" ht="12">
      <c r="A29" s="123" t="s">
        <v>501</v>
      </c>
      <c r="B29" s="123"/>
      <c r="C29" s="123"/>
      <c r="D29" s="123"/>
      <c r="E29" s="123"/>
      <c r="F29" s="124">
        <v>367</v>
      </c>
      <c r="G29" s="124">
        <v>367</v>
      </c>
      <c r="H29" s="125">
        <f>G29/F29</f>
        <v>1</v>
      </c>
    </row>
    <row r="30" spans="1:8" s="97" customFormat="1" ht="12">
      <c r="A30" s="123" t="s">
        <v>502</v>
      </c>
      <c r="B30" s="123"/>
      <c r="C30" s="123"/>
      <c r="D30" s="123"/>
      <c r="E30" s="123"/>
      <c r="F30" s="124">
        <v>586564</v>
      </c>
      <c r="G30" s="124">
        <v>634668</v>
      </c>
      <c r="H30" s="125">
        <f>G30/F30</f>
        <v>1.0820098062615504</v>
      </c>
    </row>
    <row r="31" spans="1:8" s="97" customFormat="1" ht="12">
      <c r="A31" s="123" t="s">
        <v>503</v>
      </c>
      <c r="B31" s="123"/>
      <c r="C31" s="123"/>
      <c r="D31" s="123"/>
      <c r="E31" s="123"/>
      <c r="F31" s="124">
        <v>1414608</v>
      </c>
      <c r="G31" s="124">
        <v>5057411</v>
      </c>
      <c r="H31" s="125">
        <f>G31/F31</f>
        <v>3.575132474862294</v>
      </c>
    </row>
    <row r="32" spans="1:8" s="83" customFormat="1" ht="12.75">
      <c r="A32" s="126"/>
      <c r="B32" s="126"/>
      <c r="C32" s="126"/>
      <c r="D32" s="126"/>
      <c r="E32" s="126"/>
      <c r="F32" s="127"/>
      <c r="G32" s="127"/>
      <c r="H32" s="128"/>
    </row>
    <row r="33" spans="1:8" s="92" customFormat="1" ht="12.75">
      <c r="A33" s="129"/>
      <c r="B33" s="129" t="s">
        <v>219</v>
      </c>
      <c r="C33" s="129"/>
      <c r="D33" s="129"/>
      <c r="E33" s="129"/>
      <c r="F33" s="130">
        <f>SUM(F14:F31)</f>
        <v>8133340</v>
      </c>
      <c r="G33" s="130">
        <f>SUM(G14:G31)</f>
        <v>14471974</v>
      </c>
      <c r="H33" s="131">
        <f>G33/F33</f>
        <v>1.7793396070986827</v>
      </c>
    </row>
    <row r="34" spans="6:8" s="83" customFormat="1" ht="12.75">
      <c r="F34" s="84"/>
      <c r="G34" s="84"/>
      <c r="H34" s="86"/>
    </row>
    <row r="35" spans="6:8" s="83" customFormat="1" ht="12.75">
      <c r="F35" s="84"/>
      <c r="G35" s="84"/>
      <c r="H35" s="86"/>
    </row>
    <row r="36" spans="2:7" s="83" customFormat="1" ht="12.75">
      <c r="B36" s="93"/>
      <c r="E36" s="93"/>
      <c r="F36" s="84"/>
      <c r="G36" s="84"/>
    </row>
    <row r="37" spans="3:8" s="83" customFormat="1" ht="12.75">
      <c r="C37" s="93"/>
      <c r="D37" s="93"/>
      <c r="F37" s="84"/>
      <c r="G37" s="84"/>
      <c r="H37" s="86"/>
    </row>
    <row r="38" spans="6:8" s="83" customFormat="1" ht="12.75">
      <c r="F38" s="84"/>
      <c r="G38" s="84"/>
      <c r="H38" s="86"/>
    </row>
    <row r="39" ht="12.75">
      <c r="H39" s="8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46"/>
  <sheetViews>
    <sheetView workbookViewId="0" topLeftCell="A169">
      <selection activeCell="G6" sqref="G6"/>
    </sheetView>
  </sheetViews>
  <sheetFormatPr defaultColWidth="9.33203125" defaultRowHeight="12.75"/>
  <cols>
    <col min="1" max="1" width="7.33203125" style="444" customWidth="1"/>
    <col min="2" max="2" width="10.5" style="444" customWidth="1"/>
    <col min="3" max="3" width="7.5" style="444" customWidth="1"/>
    <col min="4" max="4" width="42.5" style="444" customWidth="1"/>
    <col min="5" max="5" width="15.33203125" style="444" customWidth="1"/>
    <col min="6" max="6" width="15" style="485" customWidth="1"/>
    <col min="7" max="7" width="8" style="526" customWidth="1"/>
    <col min="8" max="16384" width="9.33203125" style="80" customWidth="1"/>
  </cols>
  <sheetData>
    <row r="1" spans="1:7" s="43" customFormat="1" ht="11.25">
      <c r="A1" s="480"/>
      <c r="B1" s="480"/>
      <c r="C1" s="480"/>
      <c r="D1" s="480"/>
      <c r="E1" s="480" t="s">
        <v>134</v>
      </c>
      <c r="F1" s="484"/>
      <c r="G1" s="522"/>
    </row>
    <row r="2" spans="1:7" s="43" customFormat="1" ht="11.25">
      <c r="A2" s="480"/>
      <c r="B2" s="480"/>
      <c r="C2" s="480"/>
      <c r="D2" s="480"/>
      <c r="E2" s="480" t="s">
        <v>766</v>
      </c>
      <c r="F2" s="484"/>
      <c r="G2" s="522"/>
    </row>
    <row r="3" spans="1:7" s="43" customFormat="1" ht="14.25" customHeight="1">
      <c r="A3" s="480"/>
      <c r="B3" s="480"/>
      <c r="C3" s="480"/>
      <c r="D3" s="480"/>
      <c r="E3" s="480" t="s">
        <v>767</v>
      </c>
      <c r="F3" s="484"/>
      <c r="G3" s="522"/>
    </row>
    <row r="4" spans="1:7" s="43" customFormat="1" ht="14.25" customHeight="1">
      <c r="A4" s="480"/>
      <c r="B4" s="480"/>
      <c r="C4" s="480"/>
      <c r="D4" s="480"/>
      <c r="E4" s="480"/>
      <c r="F4" s="484"/>
      <c r="G4" s="522"/>
    </row>
    <row r="5" spans="1:22" s="2" customFormat="1" ht="18.75" customHeight="1">
      <c r="A5" s="523" t="s">
        <v>491</v>
      </c>
      <c r="B5" s="523"/>
      <c r="C5" s="523"/>
      <c r="D5" s="523"/>
      <c r="E5" s="523"/>
      <c r="F5" s="524"/>
      <c r="G5" s="525"/>
      <c r="K5" s="4"/>
      <c r="Q5" s="3"/>
      <c r="V5" s="4"/>
    </row>
    <row r="6" spans="1:22" s="2" customFormat="1" ht="20.25" customHeight="1">
      <c r="A6" s="523" t="s">
        <v>135</v>
      </c>
      <c r="B6" s="523"/>
      <c r="C6" s="523"/>
      <c r="D6" s="523"/>
      <c r="E6" s="523"/>
      <c r="F6" s="524"/>
      <c r="G6" s="525"/>
      <c r="K6" s="4"/>
      <c r="Q6" s="3"/>
      <c r="V6" s="4"/>
    </row>
    <row r="7" spans="1:22" s="2" customFormat="1" ht="19.5" customHeight="1">
      <c r="A7" s="523" t="s">
        <v>492</v>
      </c>
      <c r="B7" s="523"/>
      <c r="C7" s="523"/>
      <c r="D7" s="523"/>
      <c r="E7" s="523"/>
      <c r="F7" s="524"/>
      <c r="G7" s="525"/>
      <c r="K7" s="4"/>
      <c r="Q7" s="3"/>
      <c r="V7" s="4"/>
    </row>
    <row r="8" spans="1:22" s="2" customFormat="1" ht="19.5" customHeight="1">
      <c r="A8" s="523" t="s">
        <v>543</v>
      </c>
      <c r="B8" s="523"/>
      <c r="C8" s="523"/>
      <c r="D8" s="523"/>
      <c r="E8" s="523"/>
      <c r="F8" s="524"/>
      <c r="G8" s="525"/>
      <c r="K8" s="4"/>
      <c r="Q8" s="3"/>
      <c r="V8" s="4"/>
    </row>
    <row r="9" spans="3:5" ht="14.25" customHeight="1">
      <c r="C9" s="924"/>
      <c r="D9" s="924"/>
      <c r="E9" s="445"/>
    </row>
    <row r="10" spans="1:7" ht="42.75" customHeight="1">
      <c r="A10" s="446" t="s">
        <v>13</v>
      </c>
      <c r="B10" s="447" t="s">
        <v>217</v>
      </c>
      <c r="C10" s="446" t="s">
        <v>14</v>
      </c>
      <c r="D10" s="446" t="s">
        <v>236</v>
      </c>
      <c r="E10" s="461" t="s">
        <v>486</v>
      </c>
      <c r="F10" s="486" t="s">
        <v>476</v>
      </c>
      <c r="G10" s="527" t="s">
        <v>137</v>
      </c>
    </row>
    <row r="11" spans="1:7" ht="14.25" customHeight="1">
      <c r="A11" s="472" t="s">
        <v>477</v>
      </c>
      <c r="B11" s="473" t="s">
        <v>478</v>
      </c>
      <c r="C11" s="472" t="s">
        <v>479</v>
      </c>
      <c r="D11" s="472" t="s">
        <v>480</v>
      </c>
      <c r="E11" s="472">
        <v>5</v>
      </c>
      <c r="F11" s="488">
        <v>6</v>
      </c>
      <c r="G11" s="528">
        <v>7</v>
      </c>
    </row>
    <row r="12" spans="1:7" s="471" customFormat="1" ht="14.25" customHeight="1">
      <c r="A12" s="925" t="s">
        <v>216</v>
      </c>
      <c r="B12" s="927"/>
      <c r="C12" s="927"/>
      <c r="D12" s="927"/>
      <c r="E12" s="927"/>
      <c r="F12" s="927"/>
      <c r="G12" s="529"/>
    </row>
    <row r="13" spans="1:7" ht="17.25" customHeight="1">
      <c r="A13" s="458" t="s">
        <v>19</v>
      </c>
      <c r="B13" s="459"/>
      <c r="C13" s="460"/>
      <c r="D13" s="457" t="s">
        <v>20</v>
      </c>
      <c r="E13" s="474">
        <f>SUM(E15)</f>
        <v>2165</v>
      </c>
      <c r="F13" s="474">
        <f>SUM(F15)</f>
        <v>2186</v>
      </c>
      <c r="G13" s="530">
        <f>F13/E13</f>
        <v>1.0096997690531178</v>
      </c>
    </row>
    <row r="14" spans="1:7" ht="43.5" customHeight="1">
      <c r="A14" s="448"/>
      <c r="B14" s="449"/>
      <c r="C14" s="450"/>
      <c r="D14" s="451" t="s">
        <v>481</v>
      </c>
      <c r="E14" s="475">
        <v>0</v>
      </c>
      <c r="F14" s="475">
        <v>0</v>
      </c>
      <c r="G14" s="531">
        <v>0</v>
      </c>
    </row>
    <row r="15" spans="1:7" ht="14.25" customHeight="1">
      <c r="A15" s="450"/>
      <c r="B15" s="453" t="s">
        <v>21</v>
      </c>
      <c r="C15" s="450"/>
      <c r="D15" s="451" t="s">
        <v>22</v>
      </c>
      <c r="E15" s="474">
        <f>SUM(E17)</f>
        <v>2165</v>
      </c>
      <c r="F15" s="474">
        <f>SUM(F17)</f>
        <v>2186</v>
      </c>
      <c r="G15" s="530">
        <f>F15/E15</f>
        <v>1.0096997690531178</v>
      </c>
    </row>
    <row r="16" spans="1:7" ht="43.5" customHeight="1">
      <c r="A16" s="450"/>
      <c r="B16" s="453"/>
      <c r="C16" s="450"/>
      <c r="D16" s="451" t="s">
        <v>481</v>
      </c>
      <c r="E16" s="475">
        <v>0</v>
      </c>
      <c r="F16" s="475">
        <v>0</v>
      </c>
      <c r="G16" s="531">
        <v>0</v>
      </c>
    </row>
    <row r="17" spans="1:7" ht="60" customHeight="1">
      <c r="A17" s="450"/>
      <c r="B17" s="449"/>
      <c r="C17" s="448" t="s">
        <v>23</v>
      </c>
      <c r="D17" s="451" t="s">
        <v>24</v>
      </c>
      <c r="E17" s="475">
        <v>2165</v>
      </c>
      <c r="F17" s="475">
        <v>2186</v>
      </c>
      <c r="G17" s="531">
        <f aca="true" t="shared" si="0" ref="G17:G80">F17/E17</f>
        <v>1.0096997690531178</v>
      </c>
    </row>
    <row r="18" spans="1:7" ht="24.75" customHeight="1">
      <c r="A18" s="448" t="s">
        <v>25</v>
      </c>
      <c r="B18" s="449"/>
      <c r="C18" s="450"/>
      <c r="D18" s="451" t="s">
        <v>26</v>
      </c>
      <c r="E18" s="474">
        <f>SUM(E20)</f>
        <v>208350</v>
      </c>
      <c r="F18" s="474">
        <f>SUM(F20)</f>
        <v>208350</v>
      </c>
      <c r="G18" s="531">
        <f t="shared" si="0"/>
        <v>1</v>
      </c>
    </row>
    <row r="19" spans="1:7" ht="42.75" customHeight="1">
      <c r="A19" s="448"/>
      <c r="B19" s="449"/>
      <c r="C19" s="450"/>
      <c r="D19" s="451" t="s">
        <v>481</v>
      </c>
      <c r="E19" s="475">
        <v>0</v>
      </c>
      <c r="F19" s="475">
        <v>0</v>
      </c>
      <c r="G19" s="531">
        <v>0</v>
      </c>
    </row>
    <row r="20" spans="1:7" ht="14.25" customHeight="1">
      <c r="A20" s="450"/>
      <c r="B20" s="453" t="s">
        <v>27</v>
      </c>
      <c r="C20" s="450"/>
      <c r="D20" s="451" t="s">
        <v>28</v>
      </c>
      <c r="E20" s="474">
        <f>SUM(E22)</f>
        <v>208350</v>
      </c>
      <c r="F20" s="474">
        <f>SUM(F22)</f>
        <v>208350</v>
      </c>
      <c r="G20" s="530">
        <f t="shared" si="0"/>
        <v>1</v>
      </c>
    </row>
    <row r="21" spans="1:7" ht="45" customHeight="1">
      <c r="A21" s="450"/>
      <c r="B21" s="453"/>
      <c r="C21" s="450"/>
      <c r="D21" s="451" t="s">
        <v>481</v>
      </c>
      <c r="E21" s="475">
        <v>0</v>
      </c>
      <c r="F21" s="475">
        <v>0</v>
      </c>
      <c r="G21" s="531">
        <v>0</v>
      </c>
    </row>
    <row r="22" spans="1:7" ht="15" customHeight="1">
      <c r="A22" s="450"/>
      <c r="B22" s="449"/>
      <c r="C22" s="448" t="s">
        <v>29</v>
      </c>
      <c r="D22" s="451" t="s">
        <v>30</v>
      </c>
      <c r="E22" s="475">
        <v>208350</v>
      </c>
      <c r="F22" s="475">
        <v>208350</v>
      </c>
      <c r="G22" s="530">
        <f t="shared" si="0"/>
        <v>1</v>
      </c>
    </row>
    <row r="23" spans="1:7" ht="14.25" customHeight="1">
      <c r="A23" s="448" t="s">
        <v>31</v>
      </c>
      <c r="B23" s="449"/>
      <c r="C23" s="450"/>
      <c r="D23" s="451" t="s">
        <v>32</v>
      </c>
      <c r="E23" s="474">
        <f>SUM(E25)</f>
        <v>365189</v>
      </c>
      <c r="F23" s="475">
        <v>1944273</v>
      </c>
      <c r="G23" s="530">
        <f t="shared" si="0"/>
        <v>5.324018521916049</v>
      </c>
    </row>
    <row r="24" spans="1:7" ht="43.5" customHeight="1">
      <c r="A24" s="448"/>
      <c r="B24" s="449"/>
      <c r="C24" s="450"/>
      <c r="D24" s="451" t="s">
        <v>481</v>
      </c>
      <c r="E24" s="475">
        <v>0</v>
      </c>
      <c r="F24" s="475">
        <v>0</v>
      </c>
      <c r="G24" s="531">
        <v>0</v>
      </c>
    </row>
    <row r="25" spans="1:7" ht="16.5" customHeight="1">
      <c r="A25" s="450"/>
      <c r="B25" s="453" t="s">
        <v>33</v>
      </c>
      <c r="C25" s="450"/>
      <c r="D25" s="451" t="s">
        <v>34</v>
      </c>
      <c r="E25" s="474">
        <f>SUM(E27:E29)</f>
        <v>365189</v>
      </c>
      <c r="F25" s="474">
        <f>SUM(F27:F29)</f>
        <v>1944273</v>
      </c>
      <c r="G25" s="530">
        <f t="shared" si="0"/>
        <v>5.324018521916049</v>
      </c>
    </row>
    <row r="26" spans="1:7" ht="43.5" customHeight="1">
      <c r="A26" s="450"/>
      <c r="B26" s="453"/>
      <c r="C26" s="450"/>
      <c r="D26" s="451" t="s">
        <v>481</v>
      </c>
      <c r="E26" s="475">
        <v>0</v>
      </c>
      <c r="F26" s="475">
        <v>0</v>
      </c>
      <c r="G26" s="531">
        <v>0</v>
      </c>
    </row>
    <row r="27" spans="1:7" ht="24.75" customHeight="1">
      <c r="A27" s="450"/>
      <c r="B27" s="449"/>
      <c r="C27" s="448" t="s">
        <v>35</v>
      </c>
      <c r="D27" s="451" t="s">
        <v>36</v>
      </c>
      <c r="E27" s="475">
        <v>2494</v>
      </c>
      <c r="F27" s="475">
        <v>2494</v>
      </c>
      <c r="G27" s="531">
        <f t="shared" si="0"/>
        <v>1</v>
      </c>
    </row>
    <row r="28" spans="1:7" ht="56.25" customHeight="1">
      <c r="A28" s="462"/>
      <c r="B28" s="463"/>
      <c r="C28" s="464" t="s">
        <v>23</v>
      </c>
      <c r="D28" s="456" t="s">
        <v>24</v>
      </c>
      <c r="E28" s="476">
        <v>33734</v>
      </c>
      <c r="F28" s="476">
        <v>32621</v>
      </c>
      <c r="G28" s="531">
        <f t="shared" si="0"/>
        <v>0.9670065808976107</v>
      </c>
    </row>
    <row r="29" spans="1:7" ht="15" customHeight="1">
      <c r="A29" s="468"/>
      <c r="B29" s="468"/>
      <c r="C29" s="469" t="s">
        <v>47</v>
      </c>
      <c r="D29" s="470" t="s">
        <v>48</v>
      </c>
      <c r="E29" s="477">
        <v>328961</v>
      </c>
      <c r="F29" s="477">
        <v>1909158</v>
      </c>
      <c r="G29" s="532">
        <f t="shared" si="0"/>
        <v>5.803599818823508</v>
      </c>
    </row>
    <row r="30" spans="1:7" ht="15" customHeight="1">
      <c r="A30" s="466"/>
      <c r="B30" s="466"/>
      <c r="C30" s="455"/>
      <c r="D30" s="467"/>
      <c r="E30" s="482"/>
      <c r="F30" s="482"/>
      <c r="G30" s="533"/>
    </row>
    <row r="31" spans="1:7" ht="14.25" customHeight="1">
      <c r="A31" s="469" t="s">
        <v>39</v>
      </c>
      <c r="B31" s="468"/>
      <c r="C31" s="468"/>
      <c r="D31" s="470" t="s">
        <v>40</v>
      </c>
      <c r="E31" s="477">
        <f>SUM(E33,E36)</f>
        <v>24592</v>
      </c>
      <c r="F31" s="477">
        <f>SUM(F33,F36)</f>
        <v>24593</v>
      </c>
      <c r="G31" s="532">
        <f t="shared" si="0"/>
        <v>1.0000406636304489</v>
      </c>
    </row>
    <row r="32" spans="1:7" ht="42" customHeight="1">
      <c r="A32" s="469"/>
      <c r="B32" s="468"/>
      <c r="C32" s="468"/>
      <c r="D32" s="470" t="s">
        <v>481</v>
      </c>
      <c r="E32" s="477">
        <v>0</v>
      </c>
      <c r="F32" s="477">
        <v>0</v>
      </c>
      <c r="G32" s="531">
        <v>0</v>
      </c>
    </row>
    <row r="33" spans="1:7" ht="14.25" customHeight="1">
      <c r="A33" s="468"/>
      <c r="B33" s="469" t="s">
        <v>41</v>
      </c>
      <c r="C33" s="468"/>
      <c r="D33" s="470" t="s">
        <v>42</v>
      </c>
      <c r="E33" s="474">
        <f>SUM(E35)</f>
        <v>24292</v>
      </c>
      <c r="F33" s="474">
        <f>SUM(F35)</f>
        <v>24293</v>
      </c>
      <c r="G33" s="530">
        <f t="shared" si="0"/>
        <v>1.0000411658159065</v>
      </c>
    </row>
    <row r="34" spans="1:7" ht="45" customHeight="1">
      <c r="A34" s="460"/>
      <c r="B34" s="465"/>
      <c r="C34" s="460"/>
      <c r="D34" s="457" t="s">
        <v>481</v>
      </c>
      <c r="E34" s="474">
        <v>0</v>
      </c>
      <c r="F34" s="474">
        <v>0</v>
      </c>
      <c r="G34" s="531">
        <v>0</v>
      </c>
    </row>
    <row r="35" spans="1:7" ht="51.75" customHeight="1">
      <c r="A35" s="450"/>
      <c r="B35" s="449"/>
      <c r="C35" s="448" t="s">
        <v>43</v>
      </c>
      <c r="D35" s="451" t="s">
        <v>44</v>
      </c>
      <c r="E35" s="475">
        <v>24292</v>
      </c>
      <c r="F35" s="475">
        <v>24293</v>
      </c>
      <c r="G35" s="531">
        <f t="shared" si="0"/>
        <v>1.0000411658159065</v>
      </c>
    </row>
    <row r="36" spans="1:7" ht="14.25" customHeight="1">
      <c r="A36" s="450"/>
      <c r="B36" s="453" t="s">
        <v>45</v>
      </c>
      <c r="C36" s="450"/>
      <c r="D36" s="451" t="s">
        <v>46</v>
      </c>
      <c r="E36" s="474">
        <f>SUM(E38)</f>
        <v>300</v>
      </c>
      <c r="F36" s="474">
        <f>SUM(F38)</f>
        <v>300</v>
      </c>
      <c r="G36" s="530">
        <f t="shared" si="0"/>
        <v>1</v>
      </c>
    </row>
    <row r="37" spans="1:7" ht="43.5" customHeight="1">
      <c r="A37" s="450"/>
      <c r="B37" s="453"/>
      <c r="C37" s="450"/>
      <c r="D37" s="451" t="s">
        <v>481</v>
      </c>
      <c r="E37" s="475">
        <v>0</v>
      </c>
      <c r="F37" s="475">
        <v>0</v>
      </c>
      <c r="G37" s="531">
        <v>0</v>
      </c>
    </row>
    <row r="38" spans="1:7" ht="15" customHeight="1">
      <c r="A38" s="450"/>
      <c r="B38" s="449"/>
      <c r="C38" s="448" t="s">
        <v>47</v>
      </c>
      <c r="D38" s="451" t="s">
        <v>48</v>
      </c>
      <c r="E38" s="475">
        <v>300</v>
      </c>
      <c r="F38" s="475">
        <v>300</v>
      </c>
      <c r="G38" s="530">
        <f t="shared" si="0"/>
        <v>1</v>
      </c>
    </row>
    <row r="39" spans="1:7" ht="28.5" customHeight="1">
      <c r="A39" s="448" t="s">
        <v>49</v>
      </c>
      <c r="B39" s="449"/>
      <c r="C39" s="450"/>
      <c r="D39" s="451" t="s">
        <v>50</v>
      </c>
      <c r="E39" s="474">
        <f>SUM(E41)</f>
        <v>512</v>
      </c>
      <c r="F39" s="474">
        <f>SUM(F41)</f>
        <v>513</v>
      </c>
      <c r="G39" s="531">
        <f t="shared" si="0"/>
        <v>1.001953125</v>
      </c>
    </row>
    <row r="40" spans="1:7" ht="42" customHeight="1">
      <c r="A40" s="448"/>
      <c r="B40" s="449"/>
      <c r="C40" s="450"/>
      <c r="D40" s="451" t="s">
        <v>481</v>
      </c>
      <c r="E40" s="475">
        <v>0</v>
      </c>
      <c r="F40" s="475">
        <v>0</v>
      </c>
      <c r="G40" s="531">
        <v>0</v>
      </c>
    </row>
    <row r="41" spans="1:7" ht="25.5" customHeight="1">
      <c r="A41" s="450"/>
      <c r="B41" s="453" t="s">
        <v>51</v>
      </c>
      <c r="C41" s="450"/>
      <c r="D41" s="451" t="s">
        <v>52</v>
      </c>
      <c r="E41" s="474">
        <f>SUM(E43)</f>
        <v>512</v>
      </c>
      <c r="F41" s="474">
        <f>SUM(F43)</f>
        <v>513</v>
      </c>
      <c r="G41" s="531">
        <f t="shared" si="0"/>
        <v>1.001953125</v>
      </c>
    </row>
    <row r="42" spans="1:7" ht="45" customHeight="1">
      <c r="A42" s="450"/>
      <c r="B42" s="453"/>
      <c r="C42" s="450"/>
      <c r="D42" s="451" t="s">
        <v>481</v>
      </c>
      <c r="E42" s="475">
        <v>0</v>
      </c>
      <c r="F42" s="475">
        <v>0</v>
      </c>
      <c r="G42" s="531">
        <v>0</v>
      </c>
    </row>
    <row r="43" spans="1:7" ht="46.5" customHeight="1">
      <c r="A43" s="450"/>
      <c r="B43" s="449"/>
      <c r="C43" s="448" t="s">
        <v>43</v>
      </c>
      <c r="D43" s="451" t="s">
        <v>44</v>
      </c>
      <c r="E43" s="475">
        <v>512</v>
      </c>
      <c r="F43" s="475">
        <v>513</v>
      </c>
      <c r="G43" s="531">
        <f t="shared" si="0"/>
        <v>1.001953125</v>
      </c>
    </row>
    <row r="44" spans="1:7" ht="21.75" customHeight="1">
      <c r="A44" s="448" t="s">
        <v>53</v>
      </c>
      <c r="B44" s="449"/>
      <c r="C44" s="450"/>
      <c r="D44" s="451" t="s">
        <v>54</v>
      </c>
      <c r="E44" s="474">
        <f>SUM(E46)</f>
        <v>1000</v>
      </c>
      <c r="F44" s="474">
        <f>SUM(F46)</f>
        <v>1000</v>
      </c>
      <c r="G44" s="530">
        <f t="shared" si="0"/>
        <v>1</v>
      </c>
    </row>
    <row r="45" spans="1:7" ht="43.5" customHeight="1">
      <c r="A45" s="448"/>
      <c r="B45" s="449"/>
      <c r="C45" s="450"/>
      <c r="D45" s="451" t="s">
        <v>481</v>
      </c>
      <c r="E45" s="475">
        <v>0</v>
      </c>
      <c r="F45" s="475">
        <v>0</v>
      </c>
      <c r="G45" s="531">
        <v>0</v>
      </c>
    </row>
    <row r="46" spans="1:7" ht="14.25" customHeight="1">
      <c r="A46" s="450"/>
      <c r="B46" s="453" t="s">
        <v>55</v>
      </c>
      <c r="C46" s="450"/>
      <c r="D46" s="451" t="s">
        <v>56</v>
      </c>
      <c r="E46" s="474">
        <f>SUM(E48)</f>
        <v>1000</v>
      </c>
      <c r="F46" s="474">
        <f>SUM(F48)</f>
        <v>1000</v>
      </c>
      <c r="G46" s="530">
        <f t="shared" si="0"/>
        <v>1</v>
      </c>
    </row>
    <row r="47" spans="1:7" ht="42" customHeight="1">
      <c r="A47" s="450"/>
      <c r="B47" s="453"/>
      <c r="C47" s="450"/>
      <c r="D47" s="451" t="s">
        <v>481</v>
      </c>
      <c r="E47" s="475">
        <v>0</v>
      </c>
      <c r="F47" s="475">
        <v>0</v>
      </c>
      <c r="G47" s="531">
        <v>0</v>
      </c>
    </row>
    <row r="48" spans="1:7" ht="45.75" customHeight="1">
      <c r="A48" s="450"/>
      <c r="B48" s="449"/>
      <c r="C48" s="448" t="s">
        <v>43</v>
      </c>
      <c r="D48" s="451" t="s">
        <v>44</v>
      </c>
      <c r="E48" s="475">
        <v>1000</v>
      </c>
      <c r="F48" s="475">
        <v>1000</v>
      </c>
      <c r="G48" s="531">
        <f t="shared" si="0"/>
        <v>1</v>
      </c>
    </row>
    <row r="49" spans="1:7" ht="37.5" customHeight="1">
      <c r="A49" s="448" t="s">
        <v>57</v>
      </c>
      <c r="B49" s="449"/>
      <c r="C49" s="450"/>
      <c r="D49" s="451" t="s">
        <v>58</v>
      </c>
      <c r="E49" s="474">
        <f>SUM(E51,E54,E61,E71,E76)</f>
        <v>2460798</v>
      </c>
      <c r="F49" s="474">
        <f>SUM(F51,F54,F61,F71,F76)</f>
        <v>2228153</v>
      </c>
      <c r="G49" s="531">
        <f t="shared" si="0"/>
        <v>0.9054595297948064</v>
      </c>
    </row>
    <row r="50" spans="1:7" ht="42" customHeight="1">
      <c r="A50" s="448"/>
      <c r="B50" s="449"/>
      <c r="C50" s="450"/>
      <c r="D50" s="451" t="s">
        <v>481</v>
      </c>
      <c r="E50" s="475">
        <v>0</v>
      </c>
      <c r="F50" s="475">
        <v>0</v>
      </c>
      <c r="G50" s="531">
        <v>0</v>
      </c>
    </row>
    <row r="51" spans="1:7" ht="22.5" customHeight="1">
      <c r="A51" s="450"/>
      <c r="B51" s="453" t="s">
        <v>59</v>
      </c>
      <c r="C51" s="450"/>
      <c r="D51" s="451" t="s">
        <v>60</v>
      </c>
      <c r="E51" s="474">
        <f>SUM(E53)</f>
        <v>886</v>
      </c>
      <c r="F51" s="474">
        <f>SUM(F53)</f>
        <v>886</v>
      </c>
      <c r="G51" s="531">
        <f t="shared" si="0"/>
        <v>1</v>
      </c>
    </row>
    <row r="52" spans="1:7" ht="42" customHeight="1">
      <c r="A52" s="462"/>
      <c r="B52" s="483"/>
      <c r="C52" s="462"/>
      <c r="D52" s="456" t="s">
        <v>481</v>
      </c>
      <c r="E52" s="476">
        <v>0</v>
      </c>
      <c r="F52" s="476">
        <v>0</v>
      </c>
      <c r="G52" s="534">
        <v>0</v>
      </c>
    </row>
    <row r="53" spans="1:7" ht="24.75" customHeight="1">
      <c r="A53" s="468"/>
      <c r="B53" s="468"/>
      <c r="C53" s="469" t="s">
        <v>61</v>
      </c>
      <c r="D53" s="470" t="s">
        <v>62</v>
      </c>
      <c r="E53" s="477">
        <v>886</v>
      </c>
      <c r="F53" s="477">
        <v>886</v>
      </c>
      <c r="G53" s="535">
        <f t="shared" si="0"/>
        <v>1</v>
      </c>
    </row>
    <row r="54" spans="1:7" ht="45.75" customHeight="1">
      <c r="A54" s="468"/>
      <c r="B54" s="469" t="s">
        <v>63</v>
      </c>
      <c r="C54" s="468"/>
      <c r="D54" s="470" t="s">
        <v>64</v>
      </c>
      <c r="E54" s="477">
        <f>SUM(E56:E60)</f>
        <v>699358</v>
      </c>
      <c r="F54" s="477">
        <f>SUM(F56:F60)</f>
        <v>616222</v>
      </c>
      <c r="G54" s="535">
        <f t="shared" si="0"/>
        <v>0.8811252605961467</v>
      </c>
    </row>
    <row r="55" spans="1:7" ht="45" customHeight="1">
      <c r="A55" s="460"/>
      <c r="B55" s="465"/>
      <c r="C55" s="460"/>
      <c r="D55" s="457" t="s">
        <v>481</v>
      </c>
      <c r="E55" s="474">
        <v>0</v>
      </c>
      <c r="F55" s="474">
        <v>0</v>
      </c>
      <c r="G55" s="531">
        <v>0</v>
      </c>
    </row>
    <row r="56" spans="1:7" ht="15" customHeight="1">
      <c r="A56" s="450"/>
      <c r="B56" s="449"/>
      <c r="C56" s="448" t="s">
        <v>65</v>
      </c>
      <c r="D56" s="451" t="s">
        <v>66</v>
      </c>
      <c r="E56" s="475">
        <v>389642</v>
      </c>
      <c r="F56" s="475">
        <v>384493</v>
      </c>
      <c r="G56" s="530">
        <f t="shared" si="0"/>
        <v>0.9867853054855483</v>
      </c>
    </row>
    <row r="57" spans="1:7" ht="15" customHeight="1">
      <c r="A57" s="450"/>
      <c r="B57" s="449"/>
      <c r="C57" s="448" t="s">
        <v>67</v>
      </c>
      <c r="D57" s="451" t="s">
        <v>68</v>
      </c>
      <c r="E57" s="475">
        <v>216584</v>
      </c>
      <c r="F57" s="475">
        <v>134375</v>
      </c>
      <c r="G57" s="530">
        <f t="shared" si="0"/>
        <v>0.6204290252280871</v>
      </c>
    </row>
    <row r="58" spans="1:7" ht="15" customHeight="1">
      <c r="A58" s="450"/>
      <c r="B58" s="449"/>
      <c r="C58" s="448" t="s">
        <v>69</v>
      </c>
      <c r="D58" s="451" t="s">
        <v>70</v>
      </c>
      <c r="E58" s="475">
        <v>2548</v>
      </c>
      <c r="F58" s="475">
        <v>2310</v>
      </c>
      <c r="G58" s="530">
        <f t="shared" si="0"/>
        <v>0.9065934065934066</v>
      </c>
    </row>
    <row r="59" spans="1:7" ht="15" customHeight="1">
      <c r="A59" s="450"/>
      <c r="B59" s="449"/>
      <c r="C59" s="448" t="s">
        <v>17</v>
      </c>
      <c r="D59" s="451" t="s">
        <v>18</v>
      </c>
      <c r="E59" s="475">
        <v>88</v>
      </c>
      <c r="F59" s="475">
        <v>88</v>
      </c>
      <c r="G59" s="530">
        <f t="shared" si="0"/>
        <v>1</v>
      </c>
    </row>
    <row r="60" spans="1:7" ht="24.75" customHeight="1">
      <c r="A60" s="450"/>
      <c r="B60" s="449"/>
      <c r="C60" s="448" t="s">
        <v>469</v>
      </c>
      <c r="D60" s="451" t="s">
        <v>482</v>
      </c>
      <c r="E60" s="475">
        <v>90496</v>
      </c>
      <c r="F60" s="475">
        <v>94956</v>
      </c>
      <c r="G60" s="530">
        <f t="shared" si="0"/>
        <v>1.049283946251768</v>
      </c>
    </row>
    <row r="61" spans="1:7" ht="45.75" customHeight="1">
      <c r="A61" s="450"/>
      <c r="B61" s="453" t="s">
        <v>71</v>
      </c>
      <c r="C61" s="450"/>
      <c r="D61" s="451" t="s">
        <v>72</v>
      </c>
      <c r="E61" s="474">
        <f>SUM(E63:E70)</f>
        <v>887242</v>
      </c>
      <c r="F61" s="474">
        <f>SUM(F63:F70)</f>
        <v>734226</v>
      </c>
      <c r="G61" s="531">
        <f t="shared" si="0"/>
        <v>0.8275374700476308</v>
      </c>
    </row>
    <row r="62" spans="1:7" ht="44.25" customHeight="1">
      <c r="A62" s="450"/>
      <c r="B62" s="453"/>
      <c r="C62" s="450"/>
      <c r="D62" s="451" t="s">
        <v>481</v>
      </c>
      <c r="E62" s="475">
        <v>0</v>
      </c>
      <c r="F62" s="475">
        <v>0</v>
      </c>
      <c r="G62" s="531">
        <v>0</v>
      </c>
    </row>
    <row r="63" spans="1:7" ht="15" customHeight="1">
      <c r="A63" s="450"/>
      <c r="B63" s="449"/>
      <c r="C63" s="448" t="s">
        <v>65</v>
      </c>
      <c r="D63" s="451" t="s">
        <v>66</v>
      </c>
      <c r="E63" s="475">
        <v>109477</v>
      </c>
      <c r="F63" s="475">
        <v>124608</v>
      </c>
      <c r="G63" s="530">
        <f t="shared" si="0"/>
        <v>1.1382116791654868</v>
      </c>
    </row>
    <row r="64" spans="1:7" ht="15" customHeight="1">
      <c r="A64" s="450"/>
      <c r="B64" s="449"/>
      <c r="C64" s="448" t="s">
        <v>67</v>
      </c>
      <c r="D64" s="451" t="s">
        <v>68</v>
      </c>
      <c r="E64" s="475">
        <v>629621</v>
      </c>
      <c r="F64" s="475">
        <v>457211</v>
      </c>
      <c r="G64" s="530">
        <f t="shared" si="0"/>
        <v>0.7261685998402213</v>
      </c>
    </row>
    <row r="65" spans="1:7" ht="15" customHeight="1">
      <c r="A65" s="450"/>
      <c r="B65" s="449"/>
      <c r="C65" s="448" t="s">
        <v>69</v>
      </c>
      <c r="D65" s="451" t="s">
        <v>70</v>
      </c>
      <c r="E65" s="475">
        <v>1048</v>
      </c>
      <c r="F65" s="475">
        <v>992</v>
      </c>
      <c r="G65" s="530">
        <f t="shared" si="0"/>
        <v>0.9465648854961832</v>
      </c>
    </row>
    <row r="66" spans="1:7" ht="15" customHeight="1">
      <c r="A66" s="450"/>
      <c r="B66" s="449"/>
      <c r="C66" s="448" t="s">
        <v>73</v>
      </c>
      <c r="D66" s="451" t="s">
        <v>74</v>
      </c>
      <c r="E66" s="475">
        <v>78471</v>
      </c>
      <c r="F66" s="475">
        <v>82746</v>
      </c>
      <c r="G66" s="530">
        <f t="shared" si="0"/>
        <v>1.0544787246243836</v>
      </c>
    </row>
    <row r="67" spans="1:7" ht="15" customHeight="1">
      <c r="A67" s="450"/>
      <c r="B67" s="449"/>
      <c r="C67" s="448" t="s">
        <v>75</v>
      </c>
      <c r="D67" s="451" t="s">
        <v>76</v>
      </c>
      <c r="E67" s="475">
        <v>961</v>
      </c>
      <c r="F67" s="475">
        <v>961</v>
      </c>
      <c r="G67" s="530">
        <f t="shared" si="0"/>
        <v>1</v>
      </c>
    </row>
    <row r="68" spans="1:7" ht="15" customHeight="1">
      <c r="A68" s="450"/>
      <c r="B68" s="449"/>
      <c r="C68" s="448" t="s">
        <v>77</v>
      </c>
      <c r="D68" s="451" t="s">
        <v>78</v>
      </c>
      <c r="E68" s="475">
        <v>100</v>
      </c>
      <c r="F68" s="475">
        <v>100</v>
      </c>
      <c r="G68" s="530">
        <f t="shared" si="0"/>
        <v>1</v>
      </c>
    </row>
    <row r="69" spans="1:7" ht="15" customHeight="1">
      <c r="A69" s="450"/>
      <c r="B69" s="449"/>
      <c r="C69" s="448" t="s">
        <v>79</v>
      </c>
      <c r="D69" s="451" t="s">
        <v>80</v>
      </c>
      <c r="E69" s="475">
        <v>67124</v>
      </c>
      <c r="F69" s="475">
        <v>67124</v>
      </c>
      <c r="G69" s="530">
        <f t="shared" si="0"/>
        <v>1</v>
      </c>
    </row>
    <row r="70" spans="1:7" ht="15.75" customHeight="1">
      <c r="A70" s="450"/>
      <c r="B70" s="449"/>
      <c r="C70" s="448" t="s">
        <v>17</v>
      </c>
      <c r="D70" s="451" t="s">
        <v>18</v>
      </c>
      <c r="E70" s="475">
        <v>440</v>
      </c>
      <c r="F70" s="475">
        <v>484</v>
      </c>
      <c r="G70" s="530">
        <f t="shared" si="0"/>
        <v>1.1</v>
      </c>
    </row>
    <row r="71" spans="1:7" ht="33" customHeight="1">
      <c r="A71" s="450"/>
      <c r="B71" s="453" t="s">
        <v>81</v>
      </c>
      <c r="C71" s="450"/>
      <c r="D71" s="451" t="s">
        <v>82</v>
      </c>
      <c r="E71" s="474">
        <f>SUM(E73:E75)</f>
        <v>79422</v>
      </c>
      <c r="F71" s="474">
        <f>SUM(F73:F75)</f>
        <v>47856</v>
      </c>
      <c r="G71" s="531">
        <f t="shared" si="0"/>
        <v>0.6025534486666163</v>
      </c>
    </row>
    <row r="72" spans="1:7" ht="43.5" customHeight="1">
      <c r="A72" s="450"/>
      <c r="B72" s="453"/>
      <c r="C72" s="450"/>
      <c r="D72" s="451" t="s">
        <v>481</v>
      </c>
      <c r="E72" s="475">
        <v>0</v>
      </c>
      <c r="F72" s="475">
        <v>0</v>
      </c>
      <c r="G72" s="531">
        <v>0</v>
      </c>
    </row>
    <row r="73" spans="1:7" ht="15" customHeight="1">
      <c r="A73" s="450"/>
      <c r="B73" s="449"/>
      <c r="C73" s="448" t="s">
        <v>83</v>
      </c>
      <c r="D73" s="451" t="s">
        <v>84</v>
      </c>
      <c r="E73" s="475">
        <v>9700</v>
      </c>
      <c r="F73" s="475">
        <v>9700</v>
      </c>
      <c r="G73" s="531">
        <f t="shared" si="0"/>
        <v>1</v>
      </c>
    </row>
    <row r="74" spans="1:7" ht="24.75" customHeight="1">
      <c r="A74" s="450"/>
      <c r="B74" s="449"/>
      <c r="C74" s="448" t="s">
        <v>85</v>
      </c>
      <c r="D74" s="451" t="s">
        <v>86</v>
      </c>
      <c r="E74" s="475">
        <v>68316</v>
      </c>
      <c r="F74" s="475">
        <v>36750</v>
      </c>
      <c r="G74" s="531">
        <f t="shared" si="0"/>
        <v>0.5379413314596874</v>
      </c>
    </row>
    <row r="75" spans="1:7" ht="33.75" customHeight="1">
      <c r="A75" s="450"/>
      <c r="B75" s="449"/>
      <c r="C75" s="448" t="s">
        <v>87</v>
      </c>
      <c r="D75" s="451" t="s">
        <v>88</v>
      </c>
      <c r="E75" s="475">
        <v>1406</v>
      </c>
      <c r="F75" s="475">
        <v>1406</v>
      </c>
      <c r="G75" s="531">
        <f t="shared" si="0"/>
        <v>1</v>
      </c>
    </row>
    <row r="76" spans="1:7" ht="23.25" customHeight="1">
      <c r="A76" s="450"/>
      <c r="B76" s="453" t="s">
        <v>89</v>
      </c>
      <c r="C76" s="450"/>
      <c r="D76" s="451" t="s">
        <v>90</v>
      </c>
      <c r="E76" s="474">
        <f>SUM(E78:E79)</f>
        <v>793890</v>
      </c>
      <c r="F76" s="474">
        <f>SUM(F78:F79)</f>
        <v>828963</v>
      </c>
      <c r="G76" s="531">
        <f t="shared" si="0"/>
        <v>1.0441786645505045</v>
      </c>
    </row>
    <row r="77" spans="1:7" ht="45" customHeight="1">
      <c r="A77" s="450"/>
      <c r="B77" s="453"/>
      <c r="C77" s="450"/>
      <c r="D77" s="451" t="s">
        <v>481</v>
      </c>
      <c r="E77" s="475">
        <v>0</v>
      </c>
      <c r="F77" s="475">
        <v>0</v>
      </c>
      <c r="G77" s="531">
        <v>0</v>
      </c>
    </row>
    <row r="78" spans="1:7" ht="15" customHeight="1">
      <c r="A78" s="450"/>
      <c r="B78" s="449"/>
      <c r="C78" s="448" t="s">
        <v>91</v>
      </c>
      <c r="D78" s="451" t="s">
        <v>92</v>
      </c>
      <c r="E78" s="475">
        <v>791070</v>
      </c>
      <c r="F78" s="475">
        <v>826153</v>
      </c>
      <c r="G78" s="530">
        <f t="shared" si="0"/>
        <v>1.0443487934063989</v>
      </c>
    </row>
    <row r="79" spans="1:7" ht="15" customHeight="1">
      <c r="A79" s="450"/>
      <c r="B79" s="449"/>
      <c r="C79" s="448" t="s">
        <v>93</v>
      </c>
      <c r="D79" s="451" t="s">
        <v>94</v>
      </c>
      <c r="E79" s="475">
        <v>2820</v>
      </c>
      <c r="F79" s="475">
        <v>2810</v>
      </c>
      <c r="G79" s="530">
        <f t="shared" si="0"/>
        <v>0.9964539007092199</v>
      </c>
    </row>
    <row r="80" spans="1:7" ht="14.25" customHeight="1">
      <c r="A80" s="464" t="s">
        <v>95</v>
      </c>
      <c r="B80" s="463"/>
      <c r="C80" s="462"/>
      <c r="D80" s="456" t="s">
        <v>96</v>
      </c>
      <c r="E80" s="474">
        <f>SUM(E84,E87)</f>
        <v>2980745</v>
      </c>
      <c r="F80" s="474">
        <f>SUM(F84,F87)</f>
        <v>3047190</v>
      </c>
      <c r="G80" s="531">
        <f t="shared" si="0"/>
        <v>1.0222914070140183</v>
      </c>
    </row>
    <row r="81" spans="1:7" ht="45" customHeight="1">
      <c r="A81" s="469"/>
      <c r="B81" s="468"/>
      <c r="C81" s="468"/>
      <c r="D81" s="470" t="s">
        <v>481</v>
      </c>
      <c r="E81" s="477">
        <v>0</v>
      </c>
      <c r="F81" s="477">
        <v>0</v>
      </c>
      <c r="G81" s="535">
        <v>0</v>
      </c>
    </row>
    <row r="82" spans="1:7" ht="45" customHeight="1">
      <c r="A82" s="455"/>
      <c r="B82" s="466"/>
      <c r="C82" s="466"/>
      <c r="D82" s="467"/>
      <c r="E82" s="482"/>
      <c r="F82" s="482"/>
      <c r="G82" s="533"/>
    </row>
    <row r="83" spans="1:7" ht="13.5" customHeight="1">
      <c r="A83" s="455"/>
      <c r="B83" s="466"/>
      <c r="C83" s="466"/>
      <c r="D83" s="467"/>
      <c r="E83" s="482"/>
      <c r="F83" s="482"/>
      <c r="G83" s="533"/>
    </row>
    <row r="84" spans="1:7" ht="22.5" customHeight="1">
      <c r="A84" s="468"/>
      <c r="B84" s="469" t="s">
        <v>97</v>
      </c>
      <c r="C84" s="468"/>
      <c r="D84" s="470" t="s">
        <v>98</v>
      </c>
      <c r="E84" s="477">
        <f>SUM(E86)</f>
        <v>1832974</v>
      </c>
      <c r="F84" s="477">
        <f>SUM(F86)</f>
        <v>2042845</v>
      </c>
      <c r="G84" s="535">
        <f aca="true" t="shared" si="1" ref="G84:G123">F84/E84</f>
        <v>1.1144975324254462</v>
      </c>
    </row>
    <row r="85" spans="1:7" ht="45" customHeight="1">
      <c r="A85" s="460"/>
      <c r="B85" s="465"/>
      <c r="C85" s="460"/>
      <c r="D85" s="457" t="s">
        <v>481</v>
      </c>
      <c r="E85" s="474">
        <v>0</v>
      </c>
      <c r="F85" s="474">
        <v>0</v>
      </c>
      <c r="G85" s="531">
        <v>0</v>
      </c>
    </row>
    <row r="86" spans="1:7" ht="15" customHeight="1">
      <c r="A86" s="450"/>
      <c r="B86" s="449"/>
      <c r="C86" s="448" t="s">
        <v>99</v>
      </c>
      <c r="D86" s="451" t="s">
        <v>100</v>
      </c>
      <c r="E86" s="475">
        <v>1832974</v>
      </c>
      <c r="F86" s="475">
        <v>2042845</v>
      </c>
      <c r="G86" s="531">
        <f t="shared" si="1"/>
        <v>1.1144975324254462</v>
      </c>
    </row>
    <row r="87" spans="1:7" ht="14.25" customHeight="1">
      <c r="A87" s="450"/>
      <c r="B87" s="453" t="s">
        <v>101</v>
      </c>
      <c r="C87" s="450"/>
      <c r="D87" s="451" t="s">
        <v>102</v>
      </c>
      <c r="E87" s="474">
        <f>SUM(E89)</f>
        <v>1147771</v>
      </c>
      <c r="F87" s="474">
        <f>SUM(F89)</f>
        <v>1004345</v>
      </c>
      <c r="G87" s="531">
        <f t="shared" si="1"/>
        <v>0.8750395331472915</v>
      </c>
    </row>
    <row r="88" spans="1:7" ht="45" customHeight="1">
      <c r="A88" s="450"/>
      <c r="B88" s="453"/>
      <c r="C88" s="450"/>
      <c r="D88" s="451" t="s">
        <v>481</v>
      </c>
      <c r="E88" s="475">
        <v>0</v>
      </c>
      <c r="F88" s="475">
        <v>0</v>
      </c>
      <c r="G88" s="531">
        <v>0</v>
      </c>
    </row>
    <row r="89" spans="1:7" ht="15" customHeight="1">
      <c r="A89" s="450"/>
      <c r="B89" s="449"/>
      <c r="C89" s="448" t="s">
        <v>99</v>
      </c>
      <c r="D89" s="451" t="s">
        <v>100</v>
      </c>
      <c r="E89" s="475">
        <v>1147771</v>
      </c>
      <c r="F89" s="475">
        <v>1004345</v>
      </c>
      <c r="G89" s="531">
        <f t="shared" si="1"/>
        <v>0.8750395331472915</v>
      </c>
    </row>
    <row r="90" spans="1:7" ht="14.25" customHeight="1">
      <c r="A90" s="448" t="s">
        <v>103</v>
      </c>
      <c r="B90" s="449"/>
      <c r="C90" s="450"/>
      <c r="D90" s="451" t="s">
        <v>104</v>
      </c>
      <c r="E90" s="474">
        <f>SUM(E94,E97)</f>
        <v>367</v>
      </c>
      <c r="F90" s="474">
        <f>SUM(F94,F97)</f>
        <v>367</v>
      </c>
      <c r="G90" s="531">
        <f t="shared" si="1"/>
        <v>1</v>
      </c>
    </row>
    <row r="91" spans="1:7" ht="44.25" customHeight="1">
      <c r="A91" s="448"/>
      <c r="B91" s="449"/>
      <c r="C91" s="450"/>
      <c r="D91" s="451" t="s">
        <v>481</v>
      </c>
      <c r="E91" s="475">
        <v>0</v>
      </c>
      <c r="F91" s="475">
        <v>0</v>
      </c>
      <c r="G91" s="531">
        <v>0</v>
      </c>
    </row>
    <row r="92" spans="1:7" ht="14.25" customHeight="1">
      <c r="A92" s="450"/>
      <c r="B92" s="453" t="s">
        <v>105</v>
      </c>
      <c r="C92" s="450"/>
      <c r="D92" s="451" t="s">
        <v>106</v>
      </c>
      <c r="E92" s="474">
        <f>SUM(E94)</f>
        <v>244</v>
      </c>
      <c r="F92" s="474">
        <f>SUM(F94)</f>
        <v>244</v>
      </c>
      <c r="G92" s="531">
        <f t="shared" si="1"/>
        <v>1</v>
      </c>
    </row>
    <row r="93" spans="1:7" ht="44.25" customHeight="1">
      <c r="A93" s="450"/>
      <c r="B93" s="453"/>
      <c r="C93" s="450"/>
      <c r="D93" s="451" t="s">
        <v>481</v>
      </c>
      <c r="E93" s="475">
        <v>0</v>
      </c>
      <c r="F93" s="452">
        <v>0</v>
      </c>
      <c r="G93" s="531">
        <v>0</v>
      </c>
    </row>
    <row r="94" spans="1:7" ht="15.75" customHeight="1">
      <c r="A94" s="450"/>
      <c r="B94" s="449"/>
      <c r="C94" s="448" t="s">
        <v>47</v>
      </c>
      <c r="D94" s="451" t="s">
        <v>48</v>
      </c>
      <c r="E94" s="475">
        <v>244</v>
      </c>
      <c r="F94" s="475">
        <v>244</v>
      </c>
      <c r="G94" s="531">
        <f t="shared" si="1"/>
        <v>1</v>
      </c>
    </row>
    <row r="95" spans="1:7" s="43" customFormat="1" ht="15.75" customHeight="1">
      <c r="A95" s="448"/>
      <c r="B95" s="453">
        <v>80110</v>
      </c>
      <c r="C95" s="448"/>
      <c r="D95" s="451" t="s">
        <v>108</v>
      </c>
      <c r="E95" s="474">
        <f>SUM(E97)</f>
        <v>123</v>
      </c>
      <c r="F95" s="474">
        <f>SUM(F97)</f>
        <v>123</v>
      </c>
      <c r="G95" s="531">
        <f t="shared" si="1"/>
        <v>1</v>
      </c>
    </row>
    <row r="96" spans="1:7" s="43" customFormat="1" ht="44.25" customHeight="1">
      <c r="A96" s="448"/>
      <c r="B96" s="453"/>
      <c r="C96" s="448"/>
      <c r="D96" s="451" t="s">
        <v>481</v>
      </c>
      <c r="E96" s="475">
        <v>0</v>
      </c>
      <c r="F96" s="475">
        <v>0</v>
      </c>
      <c r="G96" s="531">
        <v>0</v>
      </c>
    </row>
    <row r="97" spans="1:7" s="43" customFormat="1" ht="17.25" customHeight="1">
      <c r="A97" s="448"/>
      <c r="B97" s="453"/>
      <c r="C97" s="448">
        <v>970</v>
      </c>
      <c r="D97" s="451" t="s">
        <v>48</v>
      </c>
      <c r="E97" s="475">
        <v>123</v>
      </c>
      <c r="F97" s="475">
        <v>123</v>
      </c>
      <c r="G97" s="531">
        <f t="shared" si="1"/>
        <v>1</v>
      </c>
    </row>
    <row r="98" spans="1:7" ht="14.25" customHeight="1">
      <c r="A98" s="448" t="s">
        <v>113</v>
      </c>
      <c r="B98" s="449"/>
      <c r="C98" s="450"/>
      <c r="D98" s="451" t="s">
        <v>114</v>
      </c>
      <c r="E98" s="475">
        <f>SUM(E100,E103,E107,E111,E114,E117)</f>
        <v>586564</v>
      </c>
      <c r="F98" s="475">
        <f>SUM(F100,F103,F107,F111,F114,F117)</f>
        <v>634668</v>
      </c>
      <c r="G98" s="531">
        <f t="shared" si="1"/>
        <v>1.0820098062615504</v>
      </c>
    </row>
    <row r="99" spans="1:7" ht="45" customHeight="1">
      <c r="A99" s="448"/>
      <c r="B99" s="449"/>
      <c r="C99" s="450"/>
      <c r="D99" s="451" t="s">
        <v>481</v>
      </c>
      <c r="E99" s="475">
        <v>0</v>
      </c>
      <c r="F99" s="475">
        <v>0</v>
      </c>
      <c r="G99" s="531">
        <v>0</v>
      </c>
    </row>
    <row r="100" spans="1:7" ht="14.25" customHeight="1">
      <c r="A100" s="450"/>
      <c r="B100" s="453" t="s">
        <v>279</v>
      </c>
      <c r="C100" s="450"/>
      <c r="D100" s="451" t="s">
        <v>280</v>
      </c>
      <c r="E100" s="474">
        <f>SUM(E102)</f>
        <v>14615</v>
      </c>
      <c r="F100" s="474">
        <f>SUM(F102)</f>
        <v>17538</v>
      </c>
      <c r="G100" s="531">
        <f t="shared" si="1"/>
        <v>1.2</v>
      </c>
    </row>
    <row r="101" spans="1:7" ht="42" customHeight="1">
      <c r="A101" s="450"/>
      <c r="B101" s="453"/>
      <c r="C101" s="450"/>
      <c r="D101" s="451" t="s">
        <v>481</v>
      </c>
      <c r="E101" s="475">
        <v>0</v>
      </c>
      <c r="F101" s="475">
        <v>0</v>
      </c>
      <c r="G101" s="531">
        <v>0</v>
      </c>
    </row>
    <row r="102" spans="1:7" ht="15" customHeight="1">
      <c r="A102" s="450"/>
      <c r="B102" s="449"/>
      <c r="C102" s="448" t="s">
        <v>17</v>
      </c>
      <c r="D102" s="451" t="s">
        <v>18</v>
      </c>
      <c r="E102" s="475">
        <v>14615</v>
      </c>
      <c r="F102" s="475">
        <v>17538</v>
      </c>
      <c r="G102" s="531">
        <f t="shared" si="1"/>
        <v>1.2</v>
      </c>
    </row>
    <row r="103" spans="1:7" ht="37.5" customHeight="1">
      <c r="A103" s="450"/>
      <c r="B103" s="453" t="s">
        <v>115</v>
      </c>
      <c r="C103" s="450"/>
      <c r="D103" s="451" t="s">
        <v>483</v>
      </c>
      <c r="E103" s="474">
        <f>SUM(E105:E106)</f>
        <v>443958</v>
      </c>
      <c r="F103" s="474">
        <f>SUM(F105:F106)</f>
        <v>493300</v>
      </c>
      <c r="G103" s="531">
        <f t="shared" si="1"/>
        <v>1.1111411439820884</v>
      </c>
    </row>
    <row r="104" spans="1:7" ht="42.75" customHeight="1">
      <c r="A104" s="450"/>
      <c r="B104" s="453"/>
      <c r="C104" s="450"/>
      <c r="D104" s="451" t="s">
        <v>481</v>
      </c>
      <c r="E104" s="475">
        <v>0</v>
      </c>
      <c r="F104" s="475">
        <v>0</v>
      </c>
      <c r="G104" s="531">
        <v>0</v>
      </c>
    </row>
    <row r="105" spans="1:7" ht="44.25" customHeight="1">
      <c r="A105" s="450"/>
      <c r="B105" s="449"/>
      <c r="C105" s="448">
        <v>2360</v>
      </c>
      <c r="D105" s="451" t="s">
        <v>695</v>
      </c>
      <c r="E105" s="475">
        <v>1958</v>
      </c>
      <c r="F105" s="475">
        <v>1300</v>
      </c>
      <c r="G105" s="531">
        <f>F105/E105</f>
        <v>0.6639427987742594</v>
      </c>
    </row>
    <row r="106" spans="1:7" ht="46.5" customHeight="1">
      <c r="A106" s="450"/>
      <c r="B106" s="449"/>
      <c r="C106" s="448" t="s">
        <v>43</v>
      </c>
      <c r="D106" s="451" t="s">
        <v>44</v>
      </c>
      <c r="E106" s="475">
        <v>442000</v>
      </c>
      <c r="F106" s="475">
        <v>492000</v>
      </c>
      <c r="G106" s="531">
        <f t="shared" si="1"/>
        <v>1.1131221719457014</v>
      </c>
    </row>
    <row r="107" spans="1:7" ht="57" customHeight="1">
      <c r="A107" s="462"/>
      <c r="B107" s="483" t="s">
        <v>116</v>
      </c>
      <c r="C107" s="462"/>
      <c r="D107" s="456" t="s">
        <v>117</v>
      </c>
      <c r="E107" s="481">
        <f>SUM(E109:E110)</f>
        <v>1543</v>
      </c>
      <c r="F107" s="481">
        <f>SUM(F109:F110)</f>
        <v>2300</v>
      </c>
      <c r="G107" s="534">
        <f t="shared" si="1"/>
        <v>1.4906027219701878</v>
      </c>
    </row>
    <row r="108" spans="1:7" ht="42" customHeight="1">
      <c r="A108" s="468"/>
      <c r="B108" s="469"/>
      <c r="C108" s="468"/>
      <c r="D108" s="470" t="s">
        <v>481</v>
      </c>
      <c r="E108" s="477">
        <v>0</v>
      </c>
      <c r="F108" s="477">
        <v>0</v>
      </c>
      <c r="G108" s="535">
        <v>0</v>
      </c>
    </row>
    <row r="109" spans="1:7" ht="43.5" customHeight="1">
      <c r="A109" s="468"/>
      <c r="B109" s="468"/>
      <c r="C109" s="469" t="s">
        <v>43</v>
      </c>
      <c r="D109" s="470" t="s">
        <v>44</v>
      </c>
      <c r="E109" s="477">
        <v>1143</v>
      </c>
      <c r="F109" s="477">
        <v>500</v>
      </c>
      <c r="G109" s="535">
        <f t="shared" si="1"/>
        <v>0.4374453193350831</v>
      </c>
    </row>
    <row r="110" spans="1:7" ht="33.75" customHeight="1">
      <c r="A110" s="468"/>
      <c r="B110" s="468"/>
      <c r="C110" s="469" t="s">
        <v>111</v>
      </c>
      <c r="D110" s="470" t="s">
        <v>112</v>
      </c>
      <c r="E110" s="477">
        <v>400</v>
      </c>
      <c r="F110" s="477">
        <v>1800</v>
      </c>
      <c r="G110" s="531">
        <f t="shared" si="1"/>
        <v>4.5</v>
      </c>
    </row>
    <row r="111" spans="1:7" ht="24.75" customHeight="1">
      <c r="A111" s="468"/>
      <c r="B111" s="469" t="s">
        <v>118</v>
      </c>
      <c r="C111" s="468"/>
      <c r="D111" s="470" t="s">
        <v>119</v>
      </c>
      <c r="E111" s="474">
        <f>SUM(E113)</f>
        <v>37000</v>
      </c>
      <c r="F111" s="474">
        <f>SUM(F113)</f>
        <v>24000</v>
      </c>
      <c r="G111" s="531">
        <f t="shared" si="1"/>
        <v>0.6486486486486487</v>
      </c>
    </row>
    <row r="112" spans="1:7" ht="43.5" customHeight="1">
      <c r="A112" s="460"/>
      <c r="B112" s="465"/>
      <c r="C112" s="460"/>
      <c r="D112" s="457" t="s">
        <v>481</v>
      </c>
      <c r="E112" s="474">
        <v>0</v>
      </c>
      <c r="F112" s="474">
        <v>0</v>
      </c>
      <c r="G112" s="531">
        <v>0</v>
      </c>
    </row>
    <row r="113" spans="1:7" ht="33.75" customHeight="1">
      <c r="A113" s="450"/>
      <c r="B113" s="449"/>
      <c r="C113" s="448" t="s">
        <v>111</v>
      </c>
      <c r="D113" s="451" t="s">
        <v>112</v>
      </c>
      <c r="E113" s="475">
        <v>37000</v>
      </c>
      <c r="F113" s="475">
        <v>24000</v>
      </c>
      <c r="G113" s="531">
        <f t="shared" si="1"/>
        <v>0.6486486486486487</v>
      </c>
    </row>
    <row r="114" spans="1:7" ht="14.25" customHeight="1">
      <c r="A114" s="450"/>
      <c r="B114" s="453" t="s">
        <v>484</v>
      </c>
      <c r="C114" s="450"/>
      <c r="D114" s="451" t="s">
        <v>485</v>
      </c>
      <c r="E114" s="474">
        <f>SUM(E116)</f>
        <v>0</v>
      </c>
      <c r="F114" s="474">
        <f>SUM(F116)</f>
        <v>15000</v>
      </c>
      <c r="G114" s="531">
        <v>0</v>
      </c>
    </row>
    <row r="115" spans="1:7" ht="43.5" customHeight="1">
      <c r="A115" s="450"/>
      <c r="B115" s="453"/>
      <c r="C115" s="450"/>
      <c r="D115" s="451" t="s">
        <v>481</v>
      </c>
      <c r="E115" s="475">
        <v>0</v>
      </c>
      <c r="F115" s="475">
        <v>0</v>
      </c>
      <c r="G115" s="531">
        <v>0</v>
      </c>
    </row>
    <row r="116" spans="1:7" ht="33.75" customHeight="1">
      <c r="A116" s="450"/>
      <c r="B116" s="449"/>
      <c r="C116" s="448" t="s">
        <v>111</v>
      </c>
      <c r="D116" s="451" t="s">
        <v>112</v>
      </c>
      <c r="E116" s="475">
        <v>0</v>
      </c>
      <c r="F116" s="475">
        <v>15000</v>
      </c>
      <c r="G116" s="531">
        <v>0</v>
      </c>
    </row>
    <row r="117" spans="1:7" ht="14.25" customHeight="1">
      <c r="A117" s="450"/>
      <c r="B117" s="453" t="s">
        <v>120</v>
      </c>
      <c r="C117" s="450"/>
      <c r="D117" s="451" t="s">
        <v>121</v>
      </c>
      <c r="E117" s="474">
        <f>SUM(E119:E120)</f>
        <v>89448</v>
      </c>
      <c r="F117" s="475">
        <v>82530</v>
      </c>
      <c r="G117" s="531">
        <f t="shared" si="1"/>
        <v>0.9226589750469547</v>
      </c>
    </row>
    <row r="118" spans="1:7" ht="44.25" customHeight="1">
      <c r="A118" s="450"/>
      <c r="B118" s="453"/>
      <c r="C118" s="450"/>
      <c r="D118" s="451" t="s">
        <v>481</v>
      </c>
      <c r="E118" s="475">
        <v>0</v>
      </c>
      <c r="F118" s="474">
        <v>0</v>
      </c>
      <c r="G118" s="531">
        <v>0</v>
      </c>
    </row>
    <row r="119" spans="1:7" ht="15" customHeight="1">
      <c r="A119" s="450"/>
      <c r="B119" s="449"/>
      <c r="C119" s="448" t="s">
        <v>47</v>
      </c>
      <c r="D119" s="451" t="s">
        <v>48</v>
      </c>
      <c r="E119" s="475">
        <v>48</v>
      </c>
      <c r="F119" s="475">
        <v>30</v>
      </c>
      <c r="G119" s="531">
        <f t="shared" si="1"/>
        <v>0.625</v>
      </c>
    </row>
    <row r="120" spans="1:7" ht="33.75" customHeight="1">
      <c r="A120" s="450"/>
      <c r="B120" s="449"/>
      <c r="C120" s="448" t="s">
        <v>111</v>
      </c>
      <c r="D120" s="451" t="s">
        <v>112</v>
      </c>
      <c r="E120" s="475">
        <v>89400</v>
      </c>
      <c r="F120" s="475">
        <v>82500</v>
      </c>
      <c r="G120" s="531">
        <f t="shared" si="1"/>
        <v>0.9228187919463087</v>
      </c>
    </row>
    <row r="121" spans="1:7" ht="14.25" customHeight="1">
      <c r="A121" s="448" t="s">
        <v>123</v>
      </c>
      <c r="B121" s="449"/>
      <c r="C121" s="450"/>
      <c r="D121" s="451" t="s">
        <v>124</v>
      </c>
      <c r="E121" s="474">
        <f>SUM(E123)</f>
        <v>684</v>
      </c>
      <c r="F121" s="475">
        <v>684</v>
      </c>
      <c r="G121" s="531">
        <f t="shared" si="1"/>
        <v>1</v>
      </c>
    </row>
    <row r="122" spans="1:7" ht="43.5" customHeight="1">
      <c r="A122" s="448"/>
      <c r="B122" s="449"/>
      <c r="C122" s="450"/>
      <c r="D122" s="451" t="s">
        <v>481</v>
      </c>
      <c r="E122" s="475">
        <v>0</v>
      </c>
      <c r="F122" s="475">
        <v>0</v>
      </c>
      <c r="G122" s="531">
        <v>0</v>
      </c>
    </row>
    <row r="123" spans="1:7" ht="22.5" customHeight="1">
      <c r="A123" s="450"/>
      <c r="B123" s="453" t="s">
        <v>129</v>
      </c>
      <c r="C123" s="450"/>
      <c r="D123" s="451" t="s">
        <v>130</v>
      </c>
      <c r="E123" s="474">
        <f>SUM(E125)</f>
        <v>684</v>
      </c>
      <c r="F123" s="474">
        <f>SUM(F125)</f>
        <v>684</v>
      </c>
      <c r="G123" s="531">
        <f t="shared" si="1"/>
        <v>1</v>
      </c>
    </row>
    <row r="124" spans="1:7" ht="45" customHeight="1">
      <c r="A124" s="450"/>
      <c r="B124" s="453"/>
      <c r="C124" s="450"/>
      <c r="D124" s="451" t="s">
        <v>481</v>
      </c>
      <c r="E124" s="475">
        <v>0</v>
      </c>
      <c r="F124" s="475">
        <v>0</v>
      </c>
      <c r="G124" s="531">
        <v>0</v>
      </c>
    </row>
    <row r="125" spans="1:7" ht="15" customHeight="1">
      <c r="A125" s="450"/>
      <c r="B125" s="449"/>
      <c r="C125" s="448" t="s">
        <v>131</v>
      </c>
      <c r="D125" s="451" t="s">
        <v>132</v>
      </c>
      <c r="E125" s="476">
        <v>684</v>
      </c>
      <c r="F125" s="475">
        <v>684</v>
      </c>
      <c r="G125" s="531">
        <f aca="true" t="shared" si="2" ref="G125:G143">F125/E125</f>
        <v>1</v>
      </c>
    </row>
    <row r="126" spans="1:7" s="16" customFormat="1" ht="14.25" customHeight="1">
      <c r="A126" s="919" t="s">
        <v>487</v>
      </c>
      <c r="B126" s="920"/>
      <c r="C126" s="920"/>
      <c r="D126" s="921"/>
      <c r="E126" s="493">
        <f>SUM(E13,E18,E23,E31,E39,E44,E49,E80,E90,E98,,E121)</f>
        <v>6630966</v>
      </c>
      <c r="F126" s="493">
        <f>SUM(F13,F18,F23,F31,F39,F44,F49,F80,F90,F98,,F121)</f>
        <v>8091977</v>
      </c>
      <c r="G126" s="536">
        <f t="shared" si="2"/>
        <v>1.2203315474698557</v>
      </c>
    </row>
    <row r="127" spans="1:7" ht="42.75" customHeight="1">
      <c r="A127" s="922"/>
      <c r="B127" s="923"/>
      <c r="C127" s="923"/>
      <c r="D127" s="451" t="s">
        <v>481</v>
      </c>
      <c r="E127" s="474">
        <v>0</v>
      </c>
      <c r="F127" s="475">
        <v>0</v>
      </c>
      <c r="G127" s="535">
        <v>0</v>
      </c>
    </row>
    <row r="128" ht="16.5" customHeight="1">
      <c r="G128" s="537"/>
    </row>
    <row r="129" spans="1:7" ht="14.25" customHeight="1">
      <c r="A129" s="925" t="s">
        <v>490</v>
      </c>
      <c r="B129" s="926"/>
      <c r="C129" s="926"/>
      <c r="D129" s="926"/>
      <c r="E129" s="926"/>
      <c r="F129" s="926"/>
      <c r="G129" s="538"/>
    </row>
    <row r="130" spans="1:7" ht="14.25" customHeight="1">
      <c r="A130" s="458" t="s">
        <v>31</v>
      </c>
      <c r="B130" s="459"/>
      <c r="C130" s="460"/>
      <c r="D130" s="457" t="s">
        <v>32</v>
      </c>
      <c r="E130" s="474">
        <f>SUM(E132)</f>
        <v>88450</v>
      </c>
      <c r="F130" s="474">
        <f>SUM(F132)</f>
        <v>1323270</v>
      </c>
      <c r="G130" s="535">
        <f t="shared" si="2"/>
        <v>14.960655737704919</v>
      </c>
    </row>
    <row r="131" spans="1:7" ht="45" customHeight="1">
      <c r="A131" s="448"/>
      <c r="B131" s="449"/>
      <c r="C131" s="450"/>
      <c r="D131" s="451" t="s">
        <v>481</v>
      </c>
      <c r="E131" s="475">
        <v>0</v>
      </c>
      <c r="F131" s="475">
        <v>0</v>
      </c>
      <c r="G131" s="531">
        <v>0</v>
      </c>
    </row>
    <row r="132" spans="1:7" ht="14.25" customHeight="1">
      <c r="A132" s="450"/>
      <c r="B132" s="453" t="s">
        <v>33</v>
      </c>
      <c r="C132" s="450"/>
      <c r="D132" s="451" t="s">
        <v>34</v>
      </c>
      <c r="E132" s="474">
        <f>SUM(E134)</f>
        <v>88450</v>
      </c>
      <c r="F132" s="474">
        <f>SUM(F134)</f>
        <v>1323270</v>
      </c>
      <c r="G132" s="531">
        <f t="shared" si="2"/>
        <v>14.960655737704919</v>
      </c>
    </row>
    <row r="133" spans="1:7" ht="44.25" customHeight="1">
      <c r="A133" s="462"/>
      <c r="B133" s="483"/>
      <c r="C133" s="462"/>
      <c r="D133" s="456" t="s">
        <v>481</v>
      </c>
      <c r="E133" s="476">
        <v>0</v>
      </c>
      <c r="F133" s="476">
        <v>0</v>
      </c>
      <c r="G133" s="531">
        <v>0</v>
      </c>
    </row>
    <row r="134" spans="1:7" ht="33.75" customHeight="1">
      <c r="A134" s="468"/>
      <c r="B134" s="468"/>
      <c r="C134" s="469" t="s">
        <v>37</v>
      </c>
      <c r="D134" s="470" t="s">
        <v>38</v>
      </c>
      <c r="E134" s="477">
        <v>88450</v>
      </c>
      <c r="F134" s="477">
        <v>1323270</v>
      </c>
      <c r="G134" s="535">
        <f t="shared" si="2"/>
        <v>14.960655737704919</v>
      </c>
    </row>
    <row r="135" spans="1:7" ht="11.25" customHeight="1">
      <c r="A135" s="466"/>
      <c r="B135" s="466"/>
      <c r="C135" s="455"/>
      <c r="D135" s="467"/>
      <c r="E135" s="482"/>
      <c r="F135" s="489"/>
      <c r="G135" s="537"/>
    </row>
    <row r="136" spans="1:7" ht="14.25" customHeight="1">
      <c r="A136" s="469" t="s">
        <v>123</v>
      </c>
      <c r="B136" s="468"/>
      <c r="C136" s="468"/>
      <c r="D136" s="470" t="s">
        <v>124</v>
      </c>
      <c r="E136" s="477">
        <f>SUM(E138)</f>
        <v>1413924</v>
      </c>
      <c r="F136" s="491">
        <f>SUM(F138)</f>
        <v>5056727</v>
      </c>
      <c r="G136" s="535">
        <f t="shared" si="2"/>
        <v>3.576378221177376</v>
      </c>
    </row>
    <row r="137" spans="1:7" ht="44.25" customHeight="1">
      <c r="A137" s="469"/>
      <c r="B137" s="468"/>
      <c r="C137" s="468"/>
      <c r="D137" s="470" t="s">
        <v>481</v>
      </c>
      <c r="E137" s="477">
        <v>0</v>
      </c>
      <c r="F137" s="492">
        <v>0</v>
      </c>
      <c r="G137" s="531">
        <v>0</v>
      </c>
    </row>
    <row r="138" spans="1:7" ht="14.25" customHeight="1">
      <c r="A138" s="468"/>
      <c r="B138" s="469" t="s">
        <v>125</v>
      </c>
      <c r="C138" s="468"/>
      <c r="D138" s="470" t="s">
        <v>126</v>
      </c>
      <c r="E138" s="474">
        <f>SUM(E140)</f>
        <v>1413924</v>
      </c>
      <c r="F138" s="474">
        <f>SUM(F140)</f>
        <v>5056727</v>
      </c>
      <c r="G138" s="531">
        <f t="shared" si="2"/>
        <v>3.576378221177376</v>
      </c>
    </row>
    <row r="139" spans="1:7" ht="44.25" customHeight="1">
      <c r="A139" s="460"/>
      <c r="B139" s="465"/>
      <c r="C139" s="460"/>
      <c r="D139" s="457" t="s">
        <v>481</v>
      </c>
      <c r="E139" s="481">
        <v>0</v>
      </c>
      <c r="F139" s="474">
        <v>0</v>
      </c>
      <c r="G139" s="531">
        <v>0</v>
      </c>
    </row>
    <row r="140" spans="1:7" ht="44.25" customHeight="1">
      <c r="A140" s="450"/>
      <c r="B140" s="449"/>
      <c r="C140" s="448" t="s">
        <v>127</v>
      </c>
      <c r="D140" s="451" t="s">
        <v>128</v>
      </c>
      <c r="E140" s="477">
        <v>1413924</v>
      </c>
      <c r="F140" s="490">
        <v>5056727</v>
      </c>
      <c r="G140" s="531">
        <f t="shared" si="2"/>
        <v>3.576378221177376</v>
      </c>
    </row>
    <row r="141" spans="1:7" s="16" customFormat="1" ht="14.25" customHeight="1">
      <c r="A141" s="919" t="s">
        <v>488</v>
      </c>
      <c r="B141" s="920"/>
      <c r="C141" s="920"/>
      <c r="D141" s="921"/>
      <c r="E141" s="479">
        <f>SUM(E130,E136)</f>
        <v>1502374</v>
      </c>
      <c r="F141" s="479">
        <f>SUM(F130,F136)</f>
        <v>6379997</v>
      </c>
      <c r="G141" s="536">
        <f t="shared" si="2"/>
        <v>4.24661036466286</v>
      </c>
    </row>
    <row r="142" spans="1:7" ht="42.75" customHeight="1">
      <c r="A142" s="922"/>
      <c r="B142" s="923"/>
      <c r="C142" s="923"/>
      <c r="D142" s="451" t="s">
        <v>481</v>
      </c>
      <c r="E142" s="474">
        <v>0</v>
      </c>
      <c r="F142" s="475">
        <v>0</v>
      </c>
      <c r="G142" s="531">
        <v>0</v>
      </c>
    </row>
    <row r="143" spans="1:7" ht="24" customHeight="1">
      <c r="A143" s="915" t="s">
        <v>489</v>
      </c>
      <c r="B143" s="916"/>
      <c r="C143" s="916"/>
      <c r="D143" s="916"/>
      <c r="E143" s="478">
        <f>SUM(E126,E141)</f>
        <v>8133340</v>
      </c>
      <c r="F143" s="478">
        <f>SUM(F126,F141)</f>
        <v>14471974</v>
      </c>
      <c r="G143" s="531">
        <f t="shared" si="2"/>
        <v>1.7793396070986827</v>
      </c>
    </row>
    <row r="144" spans="1:7" ht="55.5" customHeight="1">
      <c r="A144" s="917"/>
      <c r="B144" s="918"/>
      <c r="C144" s="918"/>
      <c r="D144" s="454" t="s">
        <v>481</v>
      </c>
      <c r="E144" s="479">
        <v>0</v>
      </c>
      <c r="F144" s="487">
        <v>0</v>
      </c>
      <c r="G144" s="531">
        <v>0</v>
      </c>
    </row>
    <row r="145" ht="23.25" customHeight="1"/>
    <row r="146" spans="1:3" ht="38.25" customHeight="1">
      <c r="A146" s="914"/>
      <c r="B146" s="914"/>
      <c r="C146" s="914"/>
    </row>
    <row r="147" ht="72" customHeight="1"/>
    <row r="148" ht="72" customHeight="1"/>
    <row r="149" ht="72" customHeight="1"/>
    <row r="150" ht="72" customHeight="1"/>
    <row r="151" ht="72" customHeight="1"/>
    <row r="152" ht="72" customHeight="1"/>
    <row r="153" ht="72" customHeight="1"/>
    <row r="154" ht="72" customHeight="1"/>
    <row r="155" ht="72" customHeight="1"/>
    <row r="156" ht="32.25" customHeight="1"/>
    <row r="157" ht="14.25" customHeight="1"/>
    <row r="158" ht="33.75" customHeight="1"/>
  </sheetData>
  <mergeCells count="10">
    <mergeCell ref="C9:D9"/>
    <mergeCell ref="A129:F129"/>
    <mergeCell ref="A126:D126"/>
    <mergeCell ref="A127:C127"/>
    <mergeCell ref="A12:F12"/>
    <mergeCell ref="A146:C146"/>
    <mergeCell ref="A143:D143"/>
    <mergeCell ref="A144:C144"/>
    <mergeCell ref="A141:D141"/>
    <mergeCell ref="A142:C14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3" sqref="D3"/>
    </sheetView>
  </sheetViews>
  <sheetFormatPr defaultColWidth="9.33203125" defaultRowHeight="12.75"/>
  <cols>
    <col min="1" max="1" width="6.83203125" style="83" customWidth="1"/>
    <col min="2" max="2" width="9.33203125" style="108" customWidth="1"/>
    <col min="3" max="3" width="40" style="83" customWidth="1"/>
    <col min="4" max="4" width="17.33203125" style="84" customWidth="1"/>
    <col min="5" max="5" width="16.5" style="84" customWidth="1"/>
    <col min="6" max="6" width="10" style="83" customWidth="1"/>
    <col min="7" max="16384" width="9.33203125" style="83" customWidth="1"/>
  </cols>
  <sheetData>
    <row r="1" spans="2:5" s="31" customFormat="1" ht="11.25">
      <c r="B1" s="107"/>
      <c r="D1" s="101" t="s">
        <v>719</v>
      </c>
      <c r="E1" s="101"/>
    </row>
    <row r="2" spans="2:5" s="31" customFormat="1" ht="11.25">
      <c r="B2" s="107"/>
      <c r="D2" s="101" t="s">
        <v>766</v>
      </c>
      <c r="E2" s="101"/>
    </row>
    <row r="3" spans="2:5" s="31" customFormat="1" ht="11.25">
      <c r="B3" s="107"/>
      <c r="D3" s="101" t="s">
        <v>767</v>
      </c>
      <c r="E3" s="101"/>
    </row>
    <row r="6" spans="1:5" ht="18">
      <c r="A6" s="85" t="s">
        <v>554</v>
      </c>
      <c r="B6" s="84"/>
      <c r="C6" s="84"/>
      <c r="D6" s="83"/>
      <c r="E6" s="83"/>
    </row>
    <row r="7" spans="1:3" s="85" customFormat="1" ht="18">
      <c r="A7" s="85" t="s">
        <v>231</v>
      </c>
      <c r="B7" s="102"/>
      <c r="C7" s="102"/>
    </row>
    <row r="8" spans="2:5" s="85" customFormat="1" ht="18">
      <c r="B8" s="109"/>
      <c r="D8" s="102"/>
      <c r="E8" s="102"/>
    </row>
    <row r="10" spans="1:6" s="93" customFormat="1" ht="15.75" customHeight="1">
      <c r="A10" s="93" t="s">
        <v>144</v>
      </c>
      <c r="B10" s="106" t="s">
        <v>13</v>
      </c>
      <c r="C10" s="93" t="s">
        <v>352</v>
      </c>
      <c r="D10" s="88" t="s">
        <v>232</v>
      </c>
      <c r="E10" s="88" t="s">
        <v>233</v>
      </c>
      <c r="F10" s="93" t="s">
        <v>234</v>
      </c>
    </row>
    <row r="11" spans="2:6" s="87" customFormat="1" ht="15">
      <c r="B11" s="110"/>
      <c r="C11" s="93" t="s">
        <v>235</v>
      </c>
      <c r="D11" s="88" t="s">
        <v>471</v>
      </c>
      <c r="E11" s="88" t="s">
        <v>677</v>
      </c>
      <c r="F11" s="93"/>
    </row>
    <row r="13" spans="1:6" s="97" customFormat="1" ht="12">
      <c r="A13" s="97" t="s">
        <v>314</v>
      </c>
      <c r="B13" s="111" t="s">
        <v>15</v>
      </c>
      <c r="C13" s="97" t="s">
        <v>16</v>
      </c>
      <c r="D13" s="98">
        <v>23944</v>
      </c>
      <c r="E13" s="98">
        <v>36640</v>
      </c>
      <c r="F13" s="103">
        <f>E13/D13</f>
        <v>1.530237220180421</v>
      </c>
    </row>
    <row r="14" spans="1:5" s="97" customFormat="1" ht="12" customHeight="1">
      <c r="A14" s="97" t="s">
        <v>315</v>
      </c>
      <c r="B14" s="111" t="s">
        <v>25</v>
      </c>
      <c r="C14" s="97" t="s">
        <v>330</v>
      </c>
      <c r="D14" s="98"/>
      <c r="E14" s="98"/>
    </row>
    <row r="15" spans="2:6" s="97" customFormat="1" ht="12">
      <c r="B15" s="111"/>
      <c r="C15" s="97" t="s">
        <v>331</v>
      </c>
      <c r="D15" s="98">
        <v>367430</v>
      </c>
      <c r="E15" s="98">
        <v>192327</v>
      </c>
      <c r="F15" s="99">
        <f>E15/D15</f>
        <v>0.5234384780774569</v>
      </c>
    </row>
    <row r="16" spans="1:6" s="97" customFormat="1" ht="12">
      <c r="A16" s="97" t="s">
        <v>316</v>
      </c>
      <c r="B16" s="111" t="s">
        <v>242</v>
      </c>
      <c r="C16" s="97" t="s">
        <v>243</v>
      </c>
      <c r="D16" s="98">
        <v>181619</v>
      </c>
      <c r="E16" s="98">
        <v>49497</v>
      </c>
      <c r="F16" s="99">
        <f>E16/D16</f>
        <v>0.27253205887049264</v>
      </c>
    </row>
    <row r="17" spans="1:6" s="97" customFormat="1" ht="12">
      <c r="A17" s="97" t="s">
        <v>317</v>
      </c>
      <c r="B17" s="111" t="s">
        <v>31</v>
      </c>
      <c r="C17" s="97" t="s">
        <v>332</v>
      </c>
      <c r="D17" s="98">
        <v>453256</v>
      </c>
      <c r="E17" s="98">
        <v>223790</v>
      </c>
      <c r="F17" s="99">
        <f>E17/D17</f>
        <v>0.49373863776761917</v>
      </c>
    </row>
    <row r="18" spans="1:6" s="97" customFormat="1" ht="12">
      <c r="A18" s="97" t="s">
        <v>318</v>
      </c>
      <c r="B18" s="111" t="s">
        <v>248</v>
      </c>
      <c r="C18" s="97" t="s">
        <v>249</v>
      </c>
      <c r="D18" s="98">
        <v>68905</v>
      </c>
      <c r="E18" s="98">
        <v>55870</v>
      </c>
      <c r="F18" s="99">
        <f>E18/D18</f>
        <v>0.8108265002539728</v>
      </c>
    </row>
    <row r="19" spans="1:6" s="97" customFormat="1" ht="12">
      <c r="A19" s="97" t="s">
        <v>319</v>
      </c>
      <c r="B19" s="111" t="s">
        <v>39</v>
      </c>
      <c r="C19" s="97" t="s">
        <v>333</v>
      </c>
      <c r="D19" s="98">
        <v>1559296</v>
      </c>
      <c r="E19" s="98">
        <v>1819858</v>
      </c>
      <c r="F19" s="99">
        <f>E19/D19</f>
        <v>1.167102333360696</v>
      </c>
    </row>
    <row r="20" spans="1:5" s="97" customFormat="1" ht="12">
      <c r="A20" s="97" t="s">
        <v>320</v>
      </c>
      <c r="B20" s="111" t="s">
        <v>49</v>
      </c>
      <c r="C20" s="97" t="s">
        <v>334</v>
      </c>
      <c r="D20" s="98"/>
      <c r="E20" s="98"/>
    </row>
    <row r="21" spans="2:5" s="97" customFormat="1" ht="12">
      <c r="B21" s="111"/>
      <c r="C21" s="97" t="s">
        <v>335</v>
      </c>
      <c r="D21" s="98"/>
      <c r="E21" s="98"/>
    </row>
    <row r="22" spans="2:6" s="97" customFormat="1" ht="12">
      <c r="B22" s="111"/>
      <c r="C22" s="97" t="s">
        <v>336</v>
      </c>
      <c r="D22" s="98">
        <v>512</v>
      </c>
      <c r="E22" s="98">
        <v>513</v>
      </c>
      <c r="F22" s="99">
        <f>E22/D22</f>
        <v>1.001953125</v>
      </c>
    </row>
    <row r="23" spans="1:5" s="97" customFormat="1" ht="12">
      <c r="A23" s="97" t="s">
        <v>321</v>
      </c>
      <c r="B23" s="111" t="s">
        <v>53</v>
      </c>
      <c r="C23" s="97" t="s">
        <v>337</v>
      </c>
      <c r="D23" s="98"/>
      <c r="E23" s="98"/>
    </row>
    <row r="24" spans="2:6" s="97" customFormat="1" ht="12">
      <c r="B24" s="111"/>
      <c r="C24" s="97" t="s">
        <v>338</v>
      </c>
      <c r="D24" s="98">
        <v>48250</v>
      </c>
      <c r="E24" s="98">
        <v>54730</v>
      </c>
      <c r="F24" s="99">
        <f>E24/D24</f>
        <v>1.134300518134715</v>
      </c>
    </row>
    <row r="25" spans="1:6" s="97" customFormat="1" ht="12">
      <c r="A25" s="97" t="s">
        <v>322</v>
      </c>
      <c r="B25" s="111" t="s">
        <v>57</v>
      </c>
      <c r="C25" s="97" t="s">
        <v>339</v>
      </c>
      <c r="D25" s="98"/>
      <c r="E25" s="98"/>
      <c r="F25" s="99"/>
    </row>
    <row r="26" spans="2:6" s="97" customFormat="1" ht="12">
      <c r="B26" s="111"/>
      <c r="C26" s="97" t="s">
        <v>340</v>
      </c>
      <c r="D26" s="98"/>
      <c r="E26" s="98"/>
      <c r="F26" s="99"/>
    </row>
    <row r="27" spans="2:6" s="97" customFormat="1" ht="12">
      <c r="B27" s="111"/>
      <c r="C27" s="97" t="s">
        <v>341</v>
      </c>
      <c r="D27" s="98"/>
      <c r="E27" s="98"/>
      <c r="F27" s="99"/>
    </row>
    <row r="28" spans="2:6" s="97" customFormat="1" ht="12">
      <c r="B28" s="111"/>
      <c r="C28" s="97" t="s">
        <v>342</v>
      </c>
      <c r="D28" s="98">
        <v>36744</v>
      </c>
      <c r="E28" s="98">
        <v>28797</v>
      </c>
      <c r="F28" s="99">
        <f>E28/D28</f>
        <v>0.7837197909862835</v>
      </c>
    </row>
    <row r="29" spans="1:6" s="97" customFormat="1" ht="12">
      <c r="A29" s="97" t="s">
        <v>323</v>
      </c>
      <c r="B29" s="111" t="s">
        <v>12</v>
      </c>
      <c r="C29" s="97" t="s">
        <v>763</v>
      </c>
      <c r="D29" s="98">
        <v>0</v>
      </c>
      <c r="E29" s="98">
        <v>118861</v>
      </c>
      <c r="F29" s="99">
        <v>0</v>
      </c>
    </row>
    <row r="30" spans="1:6" s="97" customFormat="1" ht="12">
      <c r="A30" s="97" t="s">
        <v>209</v>
      </c>
      <c r="B30" s="111" t="s">
        <v>95</v>
      </c>
      <c r="C30" s="97" t="s">
        <v>343</v>
      </c>
      <c r="D30" s="98">
        <v>0</v>
      </c>
      <c r="E30" s="98">
        <v>154412</v>
      </c>
      <c r="F30" s="99">
        <v>0</v>
      </c>
    </row>
    <row r="31" spans="1:6" s="97" customFormat="1" ht="12">
      <c r="A31" s="97" t="s">
        <v>324</v>
      </c>
      <c r="B31" s="111" t="s">
        <v>103</v>
      </c>
      <c r="C31" s="97" t="s">
        <v>344</v>
      </c>
      <c r="D31" s="98">
        <v>2212223</v>
      </c>
      <c r="E31" s="98">
        <v>2440388</v>
      </c>
      <c r="F31" s="99">
        <f>E31/D31</f>
        <v>1.103138336415452</v>
      </c>
    </row>
    <row r="32" spans="1:6" s="97" customFormat="1" ht="12">
      <c r="A32" s="97" t="s">
        <v>325</v>
      </c>
      <c r="B32" s="111" t="s">
        <v>273</v>
      </c>
      <c r="C32" s="97" t="s">
        <v>345</v>
      </c>
      <c r="D32" s="98">
        <v>59306</v>
      </c>
      <c r="E32" s="98">
        <v>36750</v>
      </c>
      <c r="F32" s="99">
        <f>E32/D32</f>
        <v>0.6196674872694162</v>
      </c>
    </row>
    <row r="33" spans="1:6" s="97" customFormat="1" ht="12">
      <c r="A33" s="97" t="s">
        <v>326</v>
      </c>
      <c r="B33" s="111" t="s">
        <v>113</v>
      </c>
      <c r="C33" s="97" t="s">
        <v>346</v>
      </c>
      <c r="D33" s="98">
        <v>833016</v>
      </c>
      <c r="E33" s="98">
        <v>883860</v>
      </c>
      <c r="F33" s="99">
        <f>E33/D33</f>
        <v>1.0610360425249936</v>
      </c>
    </row>
    <row r="34" spans="1:6" s="97" customFormat="1" ht="12">
      <c r="A34" s="97" t="s">
        <v>327</v>
      </c>
      <c r="B34" s="111" t="s">
        <v>285</v>
      </c>
      <c r="C34" s="97" t="s">
        <v>347</v>
      </c>
      <c r="D34" s="98">
        <v>119990</v>
      </c>
      <c r="E34" s="98">
        <v>122962</v>
      </c>
      <c r="F34" s="99">
        <f>E34/D34</f>
        <v>1.0247687307275606</v>
      </c>
    </row>
    <row r="35" spans="1:5" s="97" customFormat="1" ht="12">
      <c r="A35" s="97" t="s">
        <v>328</v>
      </c>
      <c r="B35" s="111" t="s">
        <v>123</v>
      </c>
      <c r="C35" s="97" t="s">
        <v>348</v>
      </c>
      <c r="D35" s="98"/>
      <c r="E35" s="98"/>
    </row>
    <row r="36" spans="2:6" s="97" customFormat="1" ht="12">
      <c r="B36" s="111"/>
      <c r="C36" s="97" t="s">
        <v>349</v>
      </c>
      <c r="D36" s="98">
        <v>6178853</v>
      </c>
      <c r="E36" s="98">
        <v>9003802</v>
      </c>
      <c r="F36" s="99">
        <f>E36/D36</f>
        <v>1.4571963437226942</v>
      </c>
    </row>
    <row r="37" spans="1:6" s="97" customFormat="1" ht="12">
      <c r="A37" s="97" t="s">
        <v>329</v>
      </c>
      <c r="B37" s="111" t="s">
        <v>296</v>
      </c>
      <c r="C37" s="97" t="s">
        <v>350</v>
      </c>
      <c r="D37" s="98">
        <v>238712</v>
      </c>
      <c r="E37" s="98">
        <v>275425</v>
      </c>
      <c r="F37" s="99">
        <f>E37/D37</f>
        <v>1.1537962063071818</v>
      </c>
    </row>
    <row r="38" spans="1:6" s="97" customFormat="1" ht="12">
      <c r="A38" s="97" t="s">
        <v>765</v>
      </c>
      <c r="B38" s="111" t="s">
        <v>304</v>
      </c>
      <c r="C38" s="97" t="s">
        <v>351</v>
      </c>
      <c r="D38" s="98">
        <v>86950</v>
      </c>
      <c r="E38" s="98">
        <v>96280</v>
      </c>
      <c r="F38" s="99">
        <f>E38/D38</f>
        <v>1.1073030477285797</v>
      </c>
    </row>
    <row r="40" spans="2:6" s="89" customFormat="1" ht="12.75">
      <c r="B40" s="112"/>
      <c r="C40" s="113" t="s">
        <v>310</v>
      </c>
      <c r="D40" s="90">
        <f>SUM(D13:D38)</f>
        <v>12469006</v>
      </c>
      <c r="E40" s="90">
        <f>SUM(E13:E38)</f>
        <v>15594762</v>
      </c>
      <c r="F40" s="91">
        <f>E40/D40</f>
        <v>1.250682051159491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78"/>
  <sheetViews>
    <sheetView zoomScale="150" zoomScaleNormal="150" workbookViewId="0" topLeftCell="L1">
      <selection activeCell="R3" sqref="R3"/>
    </sheetView>
  </sheetViews>
  <sheetFormatPr defaultColWidth="9.33203125" defaultRowHeight="12.75"/>
  <cols>
    <col min="1" max="1" width="3.5" style="0" customWidth="1"/>
    <col min="2" max="3" width="5.66015625" style="0" customWidth="1"/>
    <col min="4" max="4" width="6.16015625" style="0" customWidth="1"/>
    <col min="5" max="5" width="21.66015625" style="0" customWidth="1"/>
    <col min="6" max="6" width="10" style="0" customWidth="1"/>
    <col min="7" max="7" width="9.66015625" style="0" customWidth="1"/>
    <col min="8" max="8" width="5.33203125" style="0" customWidth="1"/>
    <col min="9" max="10" width="9.83203125" style="0" customWidth="1"/>
    <col min="11" max="12" width="9.5" style="0" customWidth="1"/>
    <col min="13" max="13" width="8.33203125" style="0" customWidth="1"/>
    <col min="14" max="14" width="8" style="0" customWidth="1"/>
    <col min="15" max="15" width="8.83203125" style="0" customWidth="1"/>
    <col min="16" max="16" width="7.5" style="0" customWidth="1"/>
    <col min="17" max="17" width="7.83203125" style="0" customWidth="1"/>
    <col min="18" max="18" width="11" style="0" customWidth="1"/>
    <col min="19" max="19" width="9.5" style="0" customWidth="1"/>
    <col min="20" max="20" width="10.16015625" style="0" customWidth="1"/>
    <col min="21" max="21" width="8.33203125" style="0" customWidth="1"/>
  </cols>
  <sheetData>
    <row r="1" s="1" customFormat="1" ht="11.25">
      <c r="R1" s="1" t="s">
        <v>738</v>
      </c>
    </row>
    <row r="2" s="1" customFormat="1" ht="11.25">
      <c r="R2" s="1" t="s">
        <v>766</v>
      </c>
    </row>
    <row r="3" s="1" customFormat="1" ht="11.25">
      <c r="R3" s="1" t="s">
        <v>767</v>
      </c>
    </row>
    <row r="4" spans="1:21" ht="9.75" customHeight="1">
      <c r="A4" s="930"/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</row>
    <row r="5" spans="1:21" s="2" customFormat="1" ht="16.5" customHeight="1">
      <c r="A5" s="966" t="s">
        <v>554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</row>
    <row r="6" spans="1:21" s="2" customFormat="1" ht="18.75" customHeight="1">
      <c r="A6" s="968" t="s">
        <v>555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968"/>
      <c r="R6" s="968"/>
      <c r="S6" s="968"/>
      <c r="T6" s="968"/>
      <c r="U6" s="968"/>
    </row>
    <row r="7" spans="1:21" ht="13.5" customHeight="1">
      <c r="A7" s="541"/>
      <c r="B7" s="950"/>
      <c r="C7" s="950"/>
      <c r="D7" s="951"/>
      <c r="E7" s="952"/>
      <c r="F7" s="953"/>
      <c r="G7" s="954"/>
      <c r="H7" s="542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</row>
    <row r="8" spans="1:21" s="78" customFormat="1" ht="8.25" customHeight="1">
      <c r="A8" s="909" t="s">
        <v>13</v>
      </c>
      <c r="B8" s="941" t="s">
        <v>217</v>
      </c>
      <c r="C8" s="941" t="s">
        <v>14</v>
      </c>
      <c r="D8" s="909" t="s">
        <v>236</v>
      </c>
      <c r="E8" s="910"/>
      <c r="F8" s="913" t="s">
        <v>556</v>
      </c>
      <c r="G8" s="907" t="s">
        <v>476</v>
      </c>
      <c r="H8" s="901" t="s">
        <v>137</v>
      </c>
      <c r="I8" s="904" t="s">
        <v>557</v>
      </c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4"/>
    </row>
    <row r="9" spans="1:21" s="78" customFormat="1" ht="11.25" customHeight="1">
      <c r="A9" s="900"/>
      <c r="B9" s="942"/>
      <c r="C9" s="942"/>
      <c r="D9" s="900"/>
      <c r="E9" s="897"/>
      <c r="F9" s="905"/>
      <c r="G9" s="900"/>
      <c r="H9" s="902"/>
      <c r="I9" s="941" t="s">
        <v>558</v>
      </c>
      <c r="J9" s="909" t="s">
        <v>559</v>
      </c>
      <c r="K9" s="895"/>
      <c r="L9" s="895"/>
      <c r="M9" s="895"/>
      <c r="N9" s="895"/>
      <c r="O9" s="895"/>
      <c r="P9" s="895"/>
      <c r="Q9" s="910"/>
      <c r="R9" s="941" t="s">
        <v>560</v>
      </c>
      <c r="S9" s="904" t="s">
        <v>559</v>
      </c>
      <c r="T9" s="893"/>
      <c r="U9" s="894"/>
    </row>
    <row r="10" spans="1:21" s="78" customFormat="1" ht="2.25" customHeight="1">
      <c r="A10" s="900"/>
      <c r="B10" s="942"/>
      <c r="C10" s="942"/>
      <c r="D10" s="900"/>
      <c r="E10" s="897"/>
      <c r="F10" s="905"/>
      <c r="G10" s="900"/>
      <c r="H10" s="902"/>
      <c r="I10" s="942"/>
      <c r="J10" s="911"/>
      <c r="K10" s="896"/>
      <c r="L10" s="896"/>
      <c r="M10" s="896"/>
      <c r="N10" s="896"/>
      <c r="O10" s="896"/>
      <c r="P10" s="896"/>
      <c r="Q10" s="912"/>
      <c r="R10" s="942"/>
      <c r="S10" s="941" t="s">
        <v>561</v>
      </c>
      <c r="T10" s="909" t="s">
        <v>562</v>
      </c>
      <c r="U10" s="938" t="s">
        <v>563</v>
      </c>
    </row>
    <row r="11" spans="1:21" s="78" customFormat="1" ht="5.25" customHeight="1">
      <c r="A11" s="900"/>
      <c r="B11" s="942"/>
      <c r="C11" s="942"/>
      <c r="D11" s="900"/>
      <c r="E11" s="897"/>
      <c r="F11" s="905"/>
      <c r="G11" s="900"/>
      <c r="H11" s="902"/>
      <c r="I11" s="942"/>
      <c r="J11" s="941" t="s">
        <v>564</v>
      </c>
      <c r="K11" s="909" t="s">
        <v>559</v>
      </c>
      <c r="L11" s="910"/>
      <c r="M11" s="941" t="s">
        <v>565</v>
      </c>
      <c r="N11" s="941" t="s">
        <v>566</v>
      </c>
      <c r="O11" s="941" t="s">
        <v>567</v>
      </c>
      <c r="P11" s="941" t="s">
        <v>568</v>
      </c>
      <c r="Q11" s="941" t="s">
        <v>569</v>
      </c>
      <c r="R11" s="942"/>
      <c r="S11" s="942"/>
      <c r="T11" s="911"/>
      <c r="U11" s="939"/>
    </row>
    <row r="12" spans="1:21" s="78" customFormat="1" ht="2.25" customHeight="1">
      <c r="A12" s="900"/>
      <c r="B12" s="942"/>
      <c r="C12" s="942"/>
      <c r="D12" s="900"/>
      <c r="E12" s="897"/>
      <c r="F12" s="905"/>
      <c r="G12" s="900"/>
      <c r="H12" s="902"/>
      <c r="I12" s="942"/>
      <c r="J12" s="942"/>
      <c r="K12" s="911"/>
      <c r="L12" s="912"/>
      <c r="M12" s="942"/>
      <c r="N12" s="942"/>
      <c r="O12" s="942"/>
      <c r="P12" s="942"/>
      <c r="Q12" s="942"/>
      <c r="R12" s="942"/>
      <c r="S12" s="942"/>
      <c r="T12" s="909" t="s">
        <v>570</v>
      </c>
      <c r="U12" s="939"/>
    </row>
    <row r="13" spans="1:21" s="78" customFormat="1" ht="57" customHeight="1">
      <c r="A13" s="911"/>
      <c r="B13" s="908"/>
      <c r="C13" s="908"/>
      <c r="D13" s="911"/>
      <c r="E13" s="912"/>
      <c r="F13" s="906"/>
      <c r="G13" s="911"/>
      <c r="H13" s="903"/>
      <c r="I13" s="908"/>
      <c r="J13" s="908"/>
      <c r="K13" s="546" t="s">
        <v>571</v>
      </c>
      <c r="L13" s="546" t="s">
        <v>572</v>
      </c>
      <c r="M13" s="908"/>
      <c r="N13" s="908"/>
      <c r="O13" s="908"/>
      <c r="P13" s="908"/>
      <c r="Q13" s="908"/>
      <c r="R13" s="908"/>
      <c r="S13" s="908"/>
      <c r="T13" s="911"/>
      <c r="U13" s="940"/>
    </row>
    <row r="14" spans="1:21" s="79" customFormat="1" ht="8.25" customHeight="1">
      <c r="A14" s="547" t="s">
        <v>477</v>
      </c>
      <c r="B14" s="548" t="s">
        <v>478</v>
      </c>
      <c r="C14" s="548" t="s">
        <v>479</v>
      </c>
      <c r="D14" s="932" t="s">
        <v>480</v>
      </c>
      <c r="E14" s="933"/>
      <c r="F14" s="549" t="s">
        <v>573</v>
      </c>
      <c r="G14" s="550" t="s">
        <v>574</v>
      </c>
      <c r="H14" s="547" t="s">
        <v>575</v>
      </c>
      <c r="I14" s="551" t="s">
        <v>576</v>
      </c>
      <c r="J14" s="551" t="s">
        <v>577</v>
      </c>
      <c r="K14" s="551" t="s">
        <v>578</v>
      </c>
      <c r="L14" s="551" t="s">
        <v>579</v>
      </c>
      <c r="M14" s="551" t="s">
        <v>580</v>
      </c>
      <c r="N14" s="551" t="s">
        <v>581</v>
      </c>
      <c r="O14" s="551" t="s">
        <v>582</v>
      </c>
      <c r="P14" s="551" t="s">
        <v>583</v>
      </c>
      <c r="Q14" s="551" t="s">
        <v>584</v>
      </c>
      <c r="R14" s="551" t="s">
        <v>585</v>
      </c>
      <c r="S14" s="551" t="s">
        <v>586</v>
      </c>
      <c r="T14" s="547" t="s">
        <v>587</v>
      </c>
      <c r="U14" s="552" t="s">
        <v>588</v>
      </c>
    </row>
    <row r="15" spans="1:21" s="616" customFormat="1" ht="13.5" customHeight="1">
      <c r="A15" s="610" t="s">
        <v>15</v>
      </c>
      <c r="B15" s="611"/>
      <c r="C15" s="611"/>
      <c r="D15" s="948" t="s">
        <v>16</v>
      </c>
      <c r="E15" s="963"/>
      <c r="F15" s="612">
        <f>SUM(F16,F19)</f>
        <v>23944</v>
      </c>
      <c r="G15" s="613">
        <f>SUM(G16,G19)</f>
        <v>36640</v>
      </c>
      <c r="H15" s="614">
        <f>G15/F15</f>
        <v>1.530237220180421</v>
      </c>
      <c r="I15" s="615">
        <v>16640</v>
      </c>
      <c r="J15" s="615">
        <v>16640</v>
      </c>
      <c r="K15" s="615">
        <v>0</v>
      </c>
      <c r="L15" s="615">
        <v>16640</v>
      </c>
      <c r="M15" s="615">
        <v>0</v>
      </c>
      <c r="N15" s="615">
        <v>0</v>
      </c>
      <c r="O15" s="615">
        <v>0</v>
      </c>
      <c r="P15" s="615">
        <v>0</v>
      </c>
      <c r="Q15" s="615">
        <v>0</v>
      </c>
      <c r="R15" s="615">
        <v>20000</v>
      </c>
      <c r="S15" s="615">
        <v>20000</v>
      </c>
      <c r="T15" s="688">
        <v>0</v>
      </c>
      <c r="U15" s="689">
        <v>0</v>
      </c>
    </row>
    <row r="16" spans="1:21" s="559" customFormat="1" ht="13.5" customHeight="1">
      <c r="A16" s="553"/>
      <c r="B16" s="554" t="s">
        <v>238</v>
      </c>
      <c r="C16" s="554"/>
      <c r="D16" s="964" t="s">
        <v>239</v>
      </c>
      <c r="E16" s="965"/>
      <c r="F16" s="555">
        <f>SUM(F17:F18)</f>
        <v>5819</v>
      </c>
      <c r="G16" s="556">
        <f>SUM(G17:G18)</f>
        <v>24800</v>
      </c>
      <c r="H16" s="557">
        <f>G16/F16</f>
        <v>4.2619006702182505</v>
      </c>
      <c r="I16" s="558">
        <v>4800</v>
      </c>
      <c r="J16" s="558">
        <v>4800</v>
      </c>
      <c r="K16" s="558">
        <v>0</v>
      </c>
      <c r="L16" s="558">
        <v>4800</v>
      </c>
      <c r="M16" s="558">
        <v>0</v>
      </c>
      <c r="N16" s="558">
        <v>0</v>
      </c>
      <c r="O16" s="558">
        <v>0</v>
      </c>
      <c r="P16" s="558">
        <v>0</v>
      </c>
      <c r="Q16" s="558">
        <v>0</v>
      </c>
      <c r="R16" s="558">
        <v>20000</v>
      </c>
      <c r="S16" s="558">
        <v>20000</v>
      </c>
      <c r="T16" s="690">
        <v>0</v>
      </c>
      <c r="U16" s="691">
        <v>0</v>
      </c>
    </row>
    <row r="17" spans="1:21" s="78" customFormat="1" ht="13.5" customHeight="1">
      <c r="A17" s="543"/>
      <c r="B17" s="560"/>
      <c r="C17" s="560" t="s">
        <v>589</v>
      </c>
      <c r="D17" s="934" t="s">
        <v>590</v>
      </c>
      <c r="E17" s="960"/>
      <c r="F17" s="561">
        <v>5819</v>
      </c>
      <c r="G17" s="562">
        <v>4800</v>
      </c>
      <c r="H17" s="563">
        <f>G17/F17</f>
        <v>0.8248840006874033</v>
      </c>
      <c r="I17" s="564">
        <v>4800</v>
      </c>
      <c r="J17" s="564">
        <v>4800</v>
      </c>
      <c r="K17" s="564">
        <v>0</v>
      </c>
      <c r="L17" s="564">
        <v>4800</v>
      </c>
      <c r="M17" s="564">
        <v>0</v>
      </c>
      <c r="N17" s="564">
        <v>0</v>
      </c>
      <c r="O17" s="564">
        <v>0</v>
      </c>
      <c r="P17" s="564">
        <v>0</v>
      </c>
      <c r="Q17" s="564">
        <v>0</v>
      </c>
      <c r="R17" s="564">
        <v>0</v>
      </c>
      <c r="S17" s="564">
        <v>0</v>
      </c>
      <c r="T17" s="566">
        <v>0</v>
      </c>
      <c r="U17" s="692">
        <v>0</v>
      </c>
    </row>
    <row r="18" spans="1:21" s="78" customFormat="1" ht="30" customHeight="1">
      <c r="A18" s="543"/>
      <c r="B18" s="560"/>
      <c r="C18" s="560" t="s">
        <v>591</v>
      </c>
      <c r="D18" s="934" t="s">
        <v>592</v>
      </c>
      <c r="E18" s="960"/>
      <c r="F18" s="570">
        <v>0</v>
      </c>
      <c r="G18" s="566">
        <v>20000</v>
      </c>
      <c r="H18" s="563">
        <v>0</v>
      </c>
      <c r="I18" s="564">
        <v>0</v>
      </c>
      <c r="J18" s="564">
        <v>0</v>
      </c>
      <c r="K18" s="564">
        <v>0</v>
      </c>
      <c r="L18" s="564">
        <v>0</v>
      </c>
      <c r="M18" s="564">
        <v>0</v>
      </c>
      <c r="N18" s="564">
        <v>0</v>
      </c>
      <c r="O18" s="564">
        <v>0</v>
      </c>
      <c r="P18" s="564">
        <v>0</v>
      </c>
      <c r="Q18" s="564">
        <v>0</v>
      </c>
      <c r="R18" s="564">
        <v>20000</v>
      </c>
      <c r="S18" s="564">
        <v>20000</v>
      </c>
      <c r="T18" s="566">
        <v>0</v>
      </c>
      <c r="U18" s="692">
        <v>0</v>
      </c>
    </row>
    <row r="19" spans="1:21" s="78" customFormat="1" ht="13.5" customHeight="1">
      <c r="A19" s="543"/>
      <c r="B19" s="560" t="s">
        <v>240</v>
      </c>
      <c r="C19" s="560"/>
      <c r="D19" s="934" t="s">
        <v>241</v>
      </c>
      <c r="E19" s="935"/>
      <c r="F19" s="568">
        <f>SUM(F20)</f>
        <v>18125</v>
      </c>
      <c r="G19" s="567">
        <f>SUM(G20)</f>
        <v>11840</v>
      </c>
      <c r="H19" s="563">
        <f aca="true" t="shared" si="0" ref="H19:H38">G19/F19</f>
        <v>0.6532413793103449</v>
      </c>
      <c r="I19" s="564">
        <v>11840</v>
      </c>
      <c r="J19" s="564">
        <v>11840</v>
      </c>
      <c r="K19" s="564">
        <v>0</v>
      </c>
      <c r="L19" s="564">
        <v>11840</v>
      </c>
      <c r="M19" s="564">
        <v>0</v>
      </c>
      <c r="N19" s="564">
        <v>0</v>
      </c>
      <c r="O19" s="564">
        <v>0</v>
      </c>
      <c r="P19" s="564">
        <v>0</v>
      </c>
      <c r="Q19" s="564">
        <v>0</v>
      </c>
      <c r="R19" s="564">
        <v>0</v>
      </c>
      <c r="S19" s="564">
        <v>0</v>
      </c>
      <c r="T19" s="566">
        <v>0</v>
      </c>
      <c r="U19" s="692">
        <v>0</v>
      </c>
    </row>
    <row r="20" spans="1:21" s="78" customFormat="1" ht="17.25" customHeight="1">
      <c r="A20" s="543"/>
      <c r="B20" s="560"/>
      <c r="C20" s="560" t="s">
        <v>593</v>
      </c>
      <c r="D20" s="934" t="s">
        <v>594</v>
      </c>
      <c r="E20" s="960"/>
      <c r="F20" s="818">
        <v>18125</v>
      </c>
      <c r="G20" s="566">
        <v>11840</v>
      </c>
      <c r="H20" s="563">
        <f t="shared" si="0"/>
        <v>0.6532413793103449</v>
      </c>
      <c r="I20" s="564">
        <v>11840</v>
      </c>
      <c r="J20" s="564">
        <v>11840</v>
      </c>
      <c r="K20" s="564">
        <v>0</v>
      </c>
      <c r="L20" s="564">
        <v>11840</v>
      </c>
      <c r="M20" s="564">
        <v>0</v>
      </c>
      <c r="N20" s="564">
        <v>0</v>
      </c>
      <c r="O20" s="564">
        <v>0</v>
      </c>
      <c r="P20" s="564">
        <v>0</v>
      </c>
      <c r="Q20" s="564">
        <v>0</v>
      </c>
      <c r="R20" s="564">
        <v>0</v>
      </c>
      <c r="S20" s="564">
        <v>0</v>
      </c>
      <c r="T20" s="566">
        <v>0</v>
      </c>
      <c r="U20" s="692">
        <v>0</v>
      </c>
    </row>
    <row r="21" spans="1:21" s="616" customFormat="1" ht="17.25" customHeight="1">
      <c r="A21" s="610" t="s">
        <v>25</v>
      </c>
      <c r="B21" s="611"/>
      <c r="C21" s="611"/>
      <c r="D21" s="948" t="s">
        <v>26</v>
      </c>
      <c r="E21" s="949"/>
      <c r="F21" s="617">
        <f>SUM(F22)</f>
        <v>367430</v>
      </c>
      <c r="G21" s="618">
        <f>SUM(G22)</f>
        <v>192327</v>
      </c>
      <c r="H21" s="619">
        <f t="shared" si="0"/>
        <v>0.5234384780774569</v>
      </c>
      <c r="I21" s="615">
        <v>162327</v>
      </c>
      <c r="J21" s="615">
        <v>161327</v>
      </c>
      <c r="K21" s="615">
        <v>43804</v>
      </c>
      <c r="L21" s="615">
        <v>117523</v>
      </c>
      <c r="M21" s="615">
        <v>0</v>
      </c>
      <c r="N21" s="615">
        <v>1000</v>
      </c>
      <c r="O21" s="615">
        <v>0</v>
      </c>
      <c r="P21" s="615">
        <v>0</v>
      </c>
      <c r="Q21" s="615">
        <v>0</v>
      </c>
      <c r="R21" s="615">
        <v>30000</v>
      </c>
      <c r="S21" s="615">
        <v>30000</v>
      </c>
      <c r="T21" s="688">
        <v>0</v>
      </c>
      <c r="U21" s="689">
        <v>0</v>
      </c>
    </row>
    <row r="22" spans="1:21" s="78" customFormat="1" ht="13.5" customHeight="1">
      <c r="A22" s="543"/>
      <c r="B22" s="560" t="s">
        <v>27</v>
      </c>
      <c r="C22" s="560"/>
      <c r="D22" s="934" t="s">
        <v>28</v>
      </c>
      <c r="E22" s="935"/>
      <c r="F22" s="568">
        <f>SUM(F23:F36)</f>
        <v>367430</v>
      </c>
      <c r="G22" s="567">
        <f>SUM(G23:G36)</f>
        <v>192327</v>
      </c>
      <c r="H22" s="563">
        <f t="shared" si="0"/>
        <v>0.5234384780774569</v>
      </c>
      <c r="I22" s="564">
        <v>162327</v>
      </c>
      <c r="J22" s="564">
        <v>161327</v>
      </c>
      <c r="K22" s="564">
        <v>43804</v>
      </c>
      <c r="L22" s="564">
        <v>117523</v>
      </c>
      <c r="M22" s="564">
        <v>0</v>
      </c>
      <c r="N22" s="564">
        <v>1000</v>
      </c>
      <c r="O22" s="564">
        <v>0</v>
      </c>
      <c r="P22" s="564">
        <v>0</v>
      </c>
      <c r="Q22" s="564">
        <v>0</v>
      </c>
      <c r="R22" s="564">
        <v>30000</v>
      </c>
      <c r="S22" s="564">
        <v>30000</v>
      </c>
      <c r="T22" s="566">
        <v>0</v>
      </c>
      <c r="U22" s="692">
        <v>0</v>
      </c>
    </row>
    <row r="23" spans="1:21" s="78" customFormat="1" ht="13.5" customHeight="1">
      <c r="A23" s="543"/>
      <c r="B23" s="560"/>
      <c r="C23" s="560" t="s">
        <v>595</v>
      </c>
      <c r="D23" s="934" t="s">
        <v>596</v>
      </c>
      <c r="E23" s="960"/>
      <c r="F23" s="569">
        <v>1500</v>
      </c>
      <c r="G23" s="566">
        <v>1000</v>
      </c>
      <c r="H23" s="563">
        <f t="shared" si="0"/>
        <v>0.6666666666666666</v>
      </c>
      <c r="I23" s="564">
        <v>1000</v>
      </c>
      <c r="J23" s="564">
        <v>0</v>
      </c>
      <c r="K23" s="564">
        <v>0</v>
      </c>
      <c r="L23" s="564">
        <v>0</v>
      </c>
      <c r="M23" s="564">
        <v>0</v>
      </c>
      <c r="N23" s="564">
        <v>1000</v>
      </c>
      <c r="O23" s="564">
        <v>0</v>
      </c>
      <c r="P23" s="564">
        <v>0</v>
      </c>
      <c r="Q23" s="564">
        <v>0</v>
      </c>
      <c r="R23" s="564">
        <v>0</v>
      </c>
      <c r="S23" s="564">
        <v>0</v>
      </c>
      <c r="T23" s="566">
        <v>0</v>
      </c>
      <c r="U23" s="692">
        <v>0</v>
      </c>
    </row>
    <row r="24" spans="1:21" s="78" customFormat="1" ht="13.5" customHeight="1">
      <c r="A24" s="543"/>
      <c r="B24" s="560"/>
      <c r="C24" s="560" t="s">
        <v>597</v>
      </c>
      <c r="D24" s="934" t="s">
        <v>598</v>
      </c>
      <c r="E24" s="960"/>
      <c r="F24" s="567">
        <v>38401</v>
      </c>
      <c r="G24" s="566">
        <v>34352</v>
      </c>
      <c r="H24" s="563">
        <f t="shared" si="0"/>
        <v>0.8945600374990235</v>
      </c>
      <c r="I24" s="564">
        <v>34352</v>
      </c>
      <c r="J24" s="564">
        <v>34352</v>
      </c>
      <c r="K24" s="564">
        <v>34352</v>
      </c>
      <c r="L24" s="564">
        <v>0</v>
      </c>
      <c r="M24" s="564">
        <v>0</v>
      </c>
      <c r="N24" s="564">
        <v>0</v>
      </c>
      <c r="O24" s="564">
        <v>0</v>
      </c>
      <c r="P24" s="564">
        <v>0</v>
      </c>
      <c r="Q24" s="564">
        <v>0</v>
      </c>
      <c r="R24" s="564">
        <v>0</v>
      </c>
      <c r="S24" s="564">
        <v>0</v>
      </c>
      <c r="T24" s="566">
        <v>0</v>
      </c>
      <c r="U24" s="692">
        <v>0</v>
      </c>
    </row>
    <row r="25" spans="1:21" s="78" customFormat="1" ht="13.5" customHeight="1">
      <c r="A25" s="543"/>
      <c r="B25" s="560"/>
      <c r="C25" s="560" t="s">
        <v>599</v>
      </c>
      <c r="D25" s="934" t="s">
        <v>600</v>
      </c>
      <c r="E25" s="960"/>
      <c r="F25" s="567">
        <v>2600</v>
      </c>
      <c r="G25" s="566">
        <v>2822</v>
      </c>
      <c r="H25" s="563">
        <f t="shared" si="0"/>
        <v>1.0853846153846154</v>
      </c>
      <c r="I25" s="564">
        <v>2822</v>
      </c>
      <c r="J25" s="564">
        <v>2822</v>
      </c>
      <c r="K25" s="564">
        <v>2822</v>
      </c>
      <c r="L25" s="564">
        <v>0</v>
      </c>
      <c r="M25" s="564">
        <v>0</v>
      </c>
      <c r="N25" s="564">
        <v>0</v>
      </c>
      <c r="O25" s="564">
        <v>0</v>
      </c>
      <c r="P25" s="564">
        <v>0</v>
      </c>
      <c r="Q25" s="564">
        <v>0</v>
      </c>
      <c r="R25" s="564">
        <v>0</v>
      </c>
      <c r="S25" s="564">
        <v>0</v>
      </c>
      <c r="T25" s="566">
        <v>0</v>
      </c>
      <c r="U25" s="692">
        <v>0</v>
      </c>
    </row>
    <row r="26" spans="1:21" s="78" customFormat="1" ht="13.5" customHeight="1">
      <c r="A26" s="543"/>
      <c r="B26" s="560"/>
      <c r="C26" s="560" t="s">
        <v>601</v>
      </c>
      <c r="D26" s="934" t="s">
        <v>602</v>
      </c>
      <c r="E26" s="960"/>
      <c r="F26" s="567">
        <v>6300</v>
      </c>
      <c r="G26" s="566">
        <v>5700</v>
      </c>
      <c r="H26" s="563">
        <f t="shared" si="0"/>
        <v>0.9047619047619048</v>
      </c>
      <c r="I26" s="564">
        <v>5700</v>
      </c>
      <c r="J26" s="564">
        <v>5700</v>
      </c>
      <c r="K26" s="564">
        <v>5700</v>
      </c>
      <c r="L26" s="564">
        <v>0</v>
      </c>
      <c r="M26" s="564">
        <v>0</v>
      </c>
      <c r="N26" s="564">
        <v>0</v>
      </c>
      <c r="O26" s="564">
        <v>0</v>
      </c>
      <c r="P26" s="564">
        <v>0</v>
      </c>
      <c r="Q26" s="564">
        <v>0</v>
      </c>
      <c r="R26" s="564">
        <v>0</v>
      </c>
      <c r="S26" s="564">
        <v>0</v>
      </c>
      <c r="T26" s="566">
        <v>0</v>
      </c>
      <c r="U26" s="692">
        <v>0</v>
      </c>
    </row>
    <row r="27" spans="1:21" s="78" customFormat="1" ht="13.5" customHeight="1">
      <c r="A27" s="543"/>
      <c r="B27" s="560"/>
      <c r="C27" s="560" t="s">
        <v>603</v>
      </c>
      <c r="D27" s="934" t="s">
        <v>604</v>
      </c>
      <c r="E27" s="960"/>
      <c r="F27" s="567">
        <v>1020</v>
      </c>
      <c r="G27" s="566">
        <v>930</v>
      </c>
      <c r="H27" s="563">
        <f t="shared" si="0"/>
        <v>0.9117647058823529</v>
      </c>
      <c r="I27" s="564">
        <v>930</v>
      </c>
      <c r="J27" s="564">
        <v>930</v>
      </c>
      <c r="K27" s="564">
        <v>930</v>
      </c>
      <c r="L27" s="564">
        <v>0</v>
      </c>
      <c r="M27" s="564">
        <v>0</v>
      </c>
      <c r="N27" s="564">
        <v>0</v>
      </c>
      <c r="O27" s="564">
        <v>0</v>
      </c>
      <c r="P27" s="564">
        <v>0</v>
      </c>
      <c r="Q27" s="564">
        <v>0</v>
      </c>
      <c r="R27" s="564">
        <v>0</v>
      </c>
      <c r="S27" s="564">
        <v>0</v>
      </c>
      <c r="T27" s="566">
        <v>0</v>
      </c>
      <c r="U27" s="692">
        <v>0</v>
      </c>
    </row>
    <row r="28" spans="1:21" s="78" customFormat="1" ht="13.5" customHeight="1">
      <c r="A28" s="543"/>
      <c r="B28" s="560"/>
      <c r="C28" s="560" t="s">
        <v>605</v>
      </c>
      <c r="D28" s="934" t="s">
        <v>606</v>
      </c>
      <c r="E28" s="960"/>
      <c r="F28" s="567">
        <v>9294</v>
      </c>
      <c r="G28" s="566">
        <v>7570</v>
      </c>
      <c r="H28" s="563">
        <f t="shared" si="0"/>
        <v>0.8145039810630514</v>
      </c>
      <c r="I28" s="564">
        <v>7570</v>
      </c>
      <c r="J28" s="564">
        <v>7570</v>
      </c>
      <c r="K28" s="564">
        <v>0</v>
      </c>
      <c r="L28" s="564">
        <v>7570</v>
      </c>
      <c r="M28" s="564">
        <v>0</v>
      </c>
      <c r="N28" s="564">
        <v>0</v>
      </c>
      <c r="O28" s="564">
        <v>0</v>
      </c>
      <c r="P28" s="564">
        <v>0</v>
      </c>
      <c r="Q28" s="564">
        <v>0</v>
      </c>
      <c r="R28" s="564">
        <v>0</v>
      </c>
      <c r="S28" s="564">
        <v>0</v>
      </c>
      <c r="T28" s="566">
        <v>0</v>
      </c>
      <c r="U28" s="692">
        <v>0</v>
      </c>
    </row>
    <row r="29" spans="1:21" s="78" customFormat="1" ht="13.5" customHeight="1">
      <c r="A29" s="543"/>
      <c r="B29" s="560"/>
      <c r="C29" s="560" t="s">
        <v>607</v>
      </c>
      <c r="D29" s="934" t="s">
        <v>608</v>
      </c>
      <c r="E29" s="960"/>
      <c r="F29" s="567">
        <v>61038</v>
      </c>
      <c r="G29" s="566">
        <v>60674</v>
      </c>
      <c r="H29" s="563">
        <f t="shared" si="0"/>
        <v>0.9940365018513058</v>
      </c>
      <c r="I29" s="564">
        <v>60674</v>
      </c>
      <c r="J29" s="564">
        <v>60674</v>
      </c>
      <c r="K29" s="564">
        <v>0</v>
      </c>
      <c r="L29" s="564">
        <v>60674</v>
      </c>
      <c r="M29" s="564">
        <v>0</v>
      </c>
      <c r="N29" s="564">
        <v>0</v>
      </c>
      <c r="O29" s="564">
        <v>0</v>
      </c>
      <c r="P29" s="564">
        <v>0</v>
      </c>
      <c r="Q29" s="564">
        <v>0</v>
      </c>
      <c r="R29" s="564">
        <v>0</v>
      </c>
      <c r="S29" s="564">
        <v>0</v>
      </c>
      <c r="T29" s="566">
        <v>0</v>
      </c>
      <c r="U29" s="692">
        <v>0</v>
      </c>
    </row>
    <row r="30" spans="1:21" s="78" customFormat="1" ht="13.5" customHeight="1">
      <c r="A30" s="543"/>
      <c r="B30" s="560"/>
      <c r="C30" s="560" t="s">
        <v>609</v>
      </c>
      <c r="D30" s="934" t="s">
        <v>610</v>
      </c>
      <c r="E30" s="960"/>
      <c r="F30" s="567">
        <v>10000</v>
      </c>
      <c r="G30" s="566">
        <v>10000</v>
      </c>
      <c r="H30" s="563">
        <f t="shared" si="0"/>
        <v>1</v>
      </c>
      <c r="I30" s="564">
        <v>10000</v>
      </c>
      <c r="J30" s="564">
        <v>10000</v>
      </c>
      <c r="K30" s="564">
        <v>0</v>
      </c>
      <c r="L30" s="564">
        <v>10000</v>
      </c>
      <c r="M30" s="564">
        <v>0</v>
      </c>
      <c r="N30" s="564">
        <v>0</v>
      </c>
      <c r="O30" s="564">
        <v>0</v>
      </c>
      <c r="P30" s="564">
        <v>0</v>
      </c>
      <c r="Q30" s="564">
        <v>0</v>
      </c>
      <c r="R30" s="564">
        <v>0</v>
      </c>
      <c r="S30" s="564">
        <v>0</v>
      </c>
      <c r="T30" s="566">
        <v>0</v>
      </c>
      <c r="U30" s="692">
        <v>0</v>
      </c>
    </row>
    <row r="31" spans="1:21" s="78" customFormat="1" ht="13.5" customHeight="1">
      <c r="A31" s="543"/>
      <c r="B31" s="560"/>
      <c r="C31" s="560" t="s">
        <v>611</v>
      </c>
      <c r="D31" s="934" t="s">
        <v>612</v>
      </c>
      <c r="E31" s="960"/>
      <c r="F31" s="567">
        <v>150</v>
      </c>
      <c r="G31" s="566">
        <v>250</v>
      </c>
      <c r="H31" s="563">
        <f t="shared" si="0"/>
        <v>1.6666666666666667</v>
      </c>
      <c r="I31" s="564">
        <v>250</v>
      </c>
      <c r="J31" s="564">
        <v>250</v>
      </c>
      <c r="K31" s="564">
        <v>0</v>
      </c>
      <c r="L31" s="564">
        <v>250</v>
      </c>
      <c r="M31" s="564">
        <v>0</v>
      </c>
      <c r="N31" s="564">
        <v>0</v>
      </c>
      <c r="O31" s="564">
        <v>0</v>
      </c>
      <c r="P31" s="564">
        <v>0</v>
      </c>
      <c r="Q31" s="564">
        <v>0</v>
      </c>
      <c r="R31" s="564">
        <v>0</v>
      </c>
      <c r="S31" s="564">
        <v>0</v>
      </c>
      <c r="T31" s="566">
        <v>0</v>
      </c>
      <c r="U31" s="692">
        <v>0</v>
      </c>
    </row>
    <row r="32" spans="1:21" s="78" customFormat="1" ht="13.5" customHeight="1">
      <c r="A32" s="543"/>
      <c r="B32" s="560"/>
      <c r="C32" s="560" t="s">
        <v>589</v>
      </c>
      <c r="D32" s="934" t="s">
        <v>590</v>
      </c>
      <c r="E32" s="960"/>
      <c r="F32" s="567">
        <v>23100</v>
      </c>
      <c r="G32" s="566">
        <v>20700</v>
      </c>
      <c r="H32" s="563">
        <f t="shared" si="0"/>
        <v>0.8961038961038961</v>
      </c>
      <c r="I32" s="564">
        <v>20700</v>
      </c>
      <c r="J32" s="564">
        <v>20700</v>
      </c>
      <c r="K32" s="564">
        <v>0</v>
      </c>
      <c r="L32" s="564">
        <v>20700</v>
      </c>
      <c r="M32" s="564">
        <v>0</v>
      </c>
      <c r="N32" s="564">
        <v>0</v>
      </c>
      <c r="O32" s="564">
        <v>0</v>
      </c>
      <c r="P32" s="564">
        <v>0</v>
      </c>
      <c r="Q32" s="564">
        <v>0</v>
      </c>
      <c r="R32" s="564">
        <v>0</v>
      </c>
      <c r="S32" s="564">
        <v>0</v>
      </c>
      <c r="T32" s="566">
        <v>0</v>
      </c>
      <c r="U32" s="692">
        <v>0</v>
      </c>
    </row>
    <row r="33" spans="1:21" s="78" customFormat="1" ht="13.5" customHeight="1">
      <c r="A33" s="543"/>
      <c r="B33" s="560"/>
      <c r="C33" s="560" t="s">
        <v>613</v>
      </c>
      <c r="D33" s="934" t="s">
        <v>614</v>
      </c>
      <c r="E33" s="960"/>
      <c r="F33" s="567">
        <v>3298</v>
      </c>
      <c r="G33" s="566">
        <v>3647</v>
      </c>
      <c r="H33" s="563">
        <f t="shared" si="0"/>
        <v>1.10582171012735</v>
      </c>
      <c r="I33" s="564">
        <v>3647</v>
      </c>
      <c r="J33" s="564">
        <v>3647</v>
      </c>
      <c r="K33" s="564">
        <v>0</v>
      </c>
      <c r="L33" s="564">
        <v>3647</v>
      </c>
      <c r="M33" s="564">
        <v>0</v>
      </c>
      <c r="N33" s="564">
        <v>0</v>
      </c>
      <c r="O33" s="564">
        <v>0</v>
      </c>
      <c r="P33" s="564">
        <v>0</v>
      </c>
      <c r="Q33" s="564">
        <v>0</v>
      </c>
      <c r="R33" s="564">
        <v>0</v>
      </c>
      <c r="S33" s="564">
        <v>0</v>
      </c>
      <c r="T33" s="566">
        <v>0</v>
      </c>
      <c r="U33" s="692">
        <v>0</v>
      </c>
    </row>
    <row r="34" spans="1:21" s="78" customFormat="1" ht="13.5" customHeight="1">
      <c r="A34" s="543"/>
      <c r="B34" s="560"/>
      <c r="C34" s="560" t="s">
        <v>615</v>
      </c>
      <c r="D34" s="934" t="s">
        <v>616</v>
      </c>
      <c r="E34" s="960"/>
      <c r="F34" s="567">
        <v>10162</v>
      </c>
      <c r="G34" s="566">
        <v>13500</v>
      </c>
      <c r="H34" s="563">
        <f t="shared" si="0"/>
        <v>1.3284786459358393</v>
      </c>
      <c r="I34" s="564">
        <v>13500</v>
      </c>
      <c r="J34" s="564">
        <v>13500</v>
      </c>
      <c r="K34" s="564">
        <v>0</v>
      </c>
      <c r="L34" s="564">
        <v>13500</v>
      </c>
      <c r="M34" s="564">
        <v>0</v>
      </c>
      <c r="N34" s="564">
        <v>0</v>
      </c>
      <c r="O34" s="564">
        <v>0</v>
      </c>
      <c r="P34" s="564">
        <v>0</v>
      </c>
      <c r="Q34" s="564">
        <v>0</v>
      </c>
      <c r="R34" s="564">
        <v>0</v>
      </c>
      <c r="S34" s="564">
        <v>0</v>
      </c>
      <c r="T34" s="566">
        <v>0</v>
      </c>
      <c r="U34" s="692">
        <v>0</v>
      </c>
    </row>
    <row r="35" spans="1:21" s="78" customFormat="1" ht="17.25" customHeight="1">
      <c r="A35" s="543"/>
      <c r="B35" s="560"/>
      <c r="C35" s="560" t="s">
        <v>617</v>
      </c>
      <c r="D35" s="934" t="s">
        <v>618</v>
      </c>
      <c r="E35" s="960"/>
      <c r="F35" s="565">
        <v>1167</v>
      </c>
      <c r="G35" s="566">
        <v>1182</v>
      </c>
      <c r="H35" s="563">
        <f t="shared" si="0"/>
        <v>1.012853470437018</v>
      </c>
      <c r="I35" s="564">
        <v>1182</v>
      </c>
      <c r="J35" s="564">
        <v>1182</v>
      </c>
      <c r="K35" s="564">
        <v>0</v>
      </c>
      <c r="L35" s="564">
        <v>1182</v>
      </c>
      <c r="M35" s="564">
        <v>0</v>
      </c>
      <c r="N35" s="564">
        <v>0</v>
      </c>
      <c r="O35" s="564">
        <v>0</v>
      </c>
      <c r="P35" s="564">
        <v>0</v>
      </c>
      <c r="Q35" s="564">
        <v>0</v>
      </c>
      <c r="R35" s="564">
        <v>0</v>
      </c>
      <c r="S35" s="564">
        <v>0</v>
      </c>
      <c r="T35" s="566">
        <v>0</v>
      </c>
      <c r="U35" s="692">
        <v>0</v>
      </c>
    </row>
    <row r="36" spans="1:21" s="78" customFormat="1" ht="13.5" customHeight="1">
      <c r="A36" s="543"/>
      <c r="B36" s="560"/>
      <c r="C36" s="560" t="s">
        <v>619</v>
      </c>
      <c r="D36" s="934" t="s">
        <v>620</v>
      </c>
      <c r="E36" s="960"/>
      <c r="F36" s="570">
        <v>199400</v>
      </c>
      <c r="G36" s="566">
        <v>30000</v>
      </c>
      <c r="H36" s="563">
        <f t="shared" si="0"/>
        <v>0.15045135406218657</v>
      </c>
      <c r="I36" s="564">
        <v>0</v>
      </c>
      <c r="J36" s="564">
        <v>0</v>
      </c>
      <c r="K36" s="564">
        <v>0</v>
      </c>
      <c r="L36" s="564">
        <v>0</v>
      </c>
      <c r="M36" s="564">
        <v>0</v>
      </c>
      <c r="N36" s="564">
        <v>0</v>
      </c>
      <c r="O36" s="564">
        <v>0</v>
      </c>
      <c r="P36" s="564">
        <v>0</v>
      </c>
      <c r="Q36" s="564">
        <v>0</v>
      </c>
      <c r="R36" s="564">
        <v>30000</v>
      </c>
      <c r="S36" s="564">
        <v>30000</v>
      </c>
      <c r="T36" s="566">
        <v>0</v>
      </c>
      <c r="U36" s="692">
        <v>0</v>
      </c>
    </row>
    <row r="37" spans="1:21" s="616" customFormat="1" ht="13.5" customHeight="1">
      <c r="A37" s="610" t="s">
        <v>242</v>
      </c>
      <c r="B37" s="611"/>
      <c r="C37" s="611"/>
      <c r="D37" s="948" t="s">
        <v>243</v>
      </c>
      <c r="E37" s="949"/>
      <c r="F37" s="617">
        <f>SUM(F38,F51)</f>
        <v>181619</v>
      </c>
      <c r="G37" s="620">
        <f>SUM(G38,G51)</f>
        <v>49497</v>
      </c>
      <c r="H37" s="619">
        <f t="shared" si="0"/>
        <v>0.27253205887049264</v>
      </c>
      <c r="I37" s="615">
        <v>20049</v>
      </c>
      <c r="J37" s="615">
        <v>20049</v>
      </c>
      <c r="K37" s="615">
        <v>0</v>
      </c>
      <c r="L37" s="615">
        <v>20049</v>
      </c>
      <c r="M37" s="615">
        <v>0</v>
      </c>
      <c r="N37" s="615">
        <v>0</v>
      </c>
      <c r="O37" s="615">
        <v>0</v>
      </c>
      <c r="P37" s="615">
        <v>0</v>
      </c>
      <c r="Q37" s="615">
        <v>0</v>
      </c>
      <c r="R37" s="615">
        <v>29448</v>
      </c>
      <c r="S37" s="615">
        <v>29448</v>
      </c>
      <c r="T37" s="688">
        <v>0</v>
      </c>
      <c r="U37" s="689">
        <v>0</v>
      </c>
    </row>
    <row r="38" spans="1:21" s="78" customFormat="1" ht="12.75" customHeight="1">
      <c r="A38" s="543"/>
      <c r="B38" s="560" t="s">
        <v>244</v>
      </c>
      <c r="C38" s="560"/>
      <c r="D38" s="934" t="s">
        <v>245</v>
      </c>
      <c r="E38" s="935"/>
      <c r="F38" s="568">
        <f>SUM(F50)</f>
        <v>20000</v>
      </c>
      <c r="G38" s="567">
        <f>SUM(G50)</f>
        <v>20000</v>
      </c>
      <c r="H38" s="563">
        <f t="shared" si="0"/>
        <v>1</v>
      </c>
      <c r="I38" s="564">
        <v>0</v>
      </c>
      <c r="J38" s="564">
        <v>0</v>
      </c>
      <c r="K38" s="564">
        <v>0</v>
      </c>
      <c r="L38" s="564">
        <v>0</v>
      </c>
      <c r="M38" s="564">
        <v>0</v>
      </c>
      <c r="N38" s="564">
        <v>0</v>
      </c>
      <c r="O38" s="564">
        <v>0</v>
      </c>
      <c r="P38" s="564">
        <v>0</v>
      </c>
      <c r="Q38" s="564">
        <v>0</v>
      </c>
      <c r="R38" s="564">
        <v>20000</v>
      </c>
      <c r="S38" s="564">
        <v>20000</v>
      </c>
      <c r="T38" s="566">
        <v>0</v>
      </c>
      <c r="U38" s="692">
        <v>0</v>
      </c>
    </row>
    <row r="39" spans="1:21" ht="22.5" customHeight="1">
      <c r="A39" s="930"/>
      <c r="B39" s="930"/>
      <c r="C39" s="930"/>
      <c r="D39" s="930"/>
      <c r="E39" s="930"/>
      <c r="F39" s="930"/>
      <c r="G39" s="930"/>
      <c r="H39" s="930"/>
      <c r="I39" s="930"/>
      <c r="J39" s="930"/>
      <c r="K39" s="930"/>
      <c r="L39" s="930"/>
      <c r="M39" s="930"/>
      <c r="N39" s="930"/>
      <c r="O39" s="930"/>
      <c r="P39" s="930"/>
      <c r="Q39" s="930"/>
      <c r="R39" s="930"/>
      <c r="S39" s="930"/>
      <c r="T39" s="930"/>
      <c r="U39" s="930"/>
    </row>
    <row r="40" spans="1:21" ht="12.75" customHeight="1">
      <c r="A40" s="930"/>
      <c r="B40" s="930"/>
      <c r="C40" s="930"/>
      <c r="D40" s="930"/>
      <c r="E40" s="930"/>
      <c r="F40" s="930"/>
      <c r="G40" s="930"/>
      <c r="H40" s="930"/>
      <c r="I40" s="930"/>
      <c r="J40" s="930"/>
      <c r="K40" s="930"/>
      <c r="L40" s="930"/>
      <c r="M40" s="930"/>
      <c r="N40" s="930"/>
      <c r="O40" s="930"/>
      <c r="P40" s="930"/>
      <c r="Q40" s="930"/>
      <c r="R40" s="930"/>
      <c r="S40" s="930"/>
      <c r="T40" s="931"/>
      <c r="U40" s="571"/>
    </row>
    <row r="41" spans="1:21" ht="18.75" customHeight="1" hidden="1">
      <c r="A41" s="930"/>
      <c r="B41" s="930"/>
      <c r="C41" s="930"/>
      <c r="D41" s="930"/>
      <c r="E41" s="930"/>
      <c r="F41" s="930"/>
      <c r="G41" s="930"/>
      <c r="H41" s="930"/>
      <c r="I41" s="930"/>
      <c r="J41" s="930"/>
      <c r="K41" s="930"/>
      <c r="L41" s="930"/>
      <c r="M41" s="930"/>
      <c r="N41" s="930"/>
      <c r="O41" s="930"/>
      <c r="P41" s="930"/>
      <c r="Q41" s="930"/>
      <c r="R41" s="930"/>
      <c r="S41" s="930"/>
      <c r="T41" s="930"/>
      <c r="U41" s="930"/>
    </row>
    <row r="42" spans="1:21" ht="21" customHeight="1">
      <c r="A42" s="541"/>
      <c r="B42" s="950"/>
      <c r="C42" s="950"/>
      <c r="D42" s="951"/>
      <c r="E42" s="952"/>
      <c r="F42" s="953"/>
      <c r="G42" s="954"/>
      <c r="H42" s="542"/>
      <c r="I42" s="955"/>
      <c r="J42" s="955"/>
      <c r="K42" s="955"/>
      <c r="L42" s="955"/>
      <c r="M42" s="955"/>
      <c r="N42" s="955"/>
      <c r="O42" s="955"/>
      <c r="P42" s="955"/>
      <c r="Q42" s="955"/>
      <c r="R42" s="955"/>
      <c r="S42" s="955"/>
      <c r="T42" s="955"/>
      <c r="U42" s="955"/>
    </row>
    <row r="43" spans="1:21" s="78" customFormat="1" ht="8.25" customHeight="1">
      <c r="A43" s="909" t="s">
        <v>13</v>
      </c>
      <c r="B43" s="941" t="s">
        <v>217</v>
      </c>
      <c r="C43" s="941" t="s">
        <v>14</v>
      </c>
      <c r="D43" s="909" t="s">
        <v>236</v>
      </c>
      <c r="E43" s="910"/>
      <c r="F43" s="913" t="s">
        <v>556</v>
      </c>
      <c r="G43" s="907" t="s">
        <v>476</v>
      </c>
      <c r="H43" s="901" t="s">
        <v>137</v>
      </c>
      <c r="I43" s="904" t="s">
        <v>557</v>
      </c>
      <c r="J43" s="893"/>
      <c r="K43" s="893"/>
      <c r="L43" s="893"/>
      <c r="M43" s="893"/>
      <c r="N43" s="893"/>
      <c r="O43" s="893"/>
      <c r="P43" s="893"/>
      <c r="Q43" s="893"/>
      <c r="R43" s="893"/>
      <c r="S43" s="893"/>
      <c r="T43" s="893"/>
      <c r="U43" s="894"/>
    </row>
    <row r="44" spans="1:21" s="78" customFormat="1" ht="11.25" customHeight="1">
      <c r="A44" s="900"/>
      <c r="B44" s="942"/>
      <c r="C44" s="942"/>
      <c r="D44" s="900"/>
      <c r="E44" s="897"/>
      <c r="F44" s="905"/>
      <c r="G44" s="900"/>
      <c r="H44" s="902"/>
      <c r="I44" s="941" t="s">
        <v>558</v>
      </c>
      <c r="J44" s="909" t="s">
        <v>559</v>
      </c>
      <c r="K44" s="895"/>
      <c r="L44" s="895"/>
      <c r="M44" s="895"/>
      <c r="N44" s="895"/>
      <c r="O44" s="895"/>
      <c r="P44" s="895"/>
      <c r="Q44" s="910"/>
      <c r="R44" s="941" t="s">
        <v>560</v>
      </c>
      <c r="S44" s="904" t="s">
        <v>559</v>
      </c>
      <c r="T44" s="893"/>
      <c r="U44" s="894"/>
    </row>
    <row r="45" spans="1:21" s="78" customFormat="1" ht="2.25" customHeight="1">
      <c r="A45" s="900"/>
      <c r="B45" s="942"/>
      <c r="C45" s="942"/>
      <c r="D45" s="900"/>
      <c r="E45" s="897"/>
      <c r="F45" s="905"/>
      <c r="G45" s="900"/>
      <c r="H45" s="902"/>
      <c r="I45" s="942"/>
      <c r="J45" s="911"/>
      <c r="K45" s="896"/>
      <c r="L45" s="896"/>
      <c r="M45" s="896"/>
      <c r="N45" s="896"/>
      <c r="O45" s="896"/>
      <c r="P45" s="896"/>
      <c r="Q45" s="912"/>
      <c r="R45" s="942"/>
      <c r="S45" s="941" t="s">
        <v>561</v>
      </c>
      <c r="T45" s="909" t="s">
        <v>562</v>
      </c>
      <c r="U45" s="938" t="s">
        <v>563</v>
      </c>
    </row>
    <row r="46" spans="1:21" s="78" customFormat="1" ht="5.25" customHeight="1">
      <c r="A46" s="900"/>
      <c r="B46" s="942"/>
      <c r="C46" s="942"/>
      <c r="D46" s="900"/>
      <c r="E46" s="897"/>
      <c r="F46" s="905"/>
      <c r="G46" s="900"/>
      <c r="H46" s="902"/>
      <c r="I46" s="942"/>
      <c r="J46" s="941" t="s">
        <v>564</v>
      </c>
      <c r="K46" s="909" t="s">
        <v>559</v>
      </c>
      <c r="L46" s="910"/>
      <c r="M46" s="941" t="s">
        <v>565</v>
      </c>
      <c r="N46" s="941" t="s">
        <v>566</v>
      </c>
      <c r="O46" s="941" t="s">
        <v>567</v>
      </c>
      <c r="P46" s="941" t="s">
        <v>568</v>
      </c>
      <c r="Q46" s="941" t="s">
        <v>569</v>
      </c>
      <c r="R46" s="942"/>
      <c r="S46" s="942"/>
      <c r="T46" s="911"/>
      <c r="U46" s="939"/>
    </row>
    <row r="47" spans="1:21" s="78" customFormat="1" ht="2.25" customHeight="1">
      <c r="A47" s="900"/>
      <c r="B47" s="942"/>
      <c r="C47" s="942"/>
      <c r="D47" s="900"/>
      <c r="E47" s="897"/>
      <c r="F47" s="905"/>
      <c r="G47" s="900"/>
      <c r="H47" s="902"/>
      <c r="I47" s="942"/>
      <c r="J47" s="942"/>
      <c r="K47" s="911"/>
      <c r="L47" s="912"/>
      <c r="M47" s="942"/>
      <c r="N47" s="942"/>
      <c r="O47" s="942"/>
      <c r="P47" s="942"/>
      <c r="Q47" s="942"/>
      <c r="R47" s="942"/>
      <c r="S47" s="942"/>
      <c r="T47" s="909" t="s">
        <v>570</v>
      </c>
      <c r="U47" s="939"/>
    </row>
    <row r="48" spans="1:21" s="78" customFormat="1" ht="57.75" customHeight="1">
      <c r="A48" s="911"/>
      <c r="B48" s="908"/>
      <c r="C48" s="908"/>
      <c r="D48" s="911"/>
      <c r="E48" s="912"/>
      <c r="F48" s="906"/>
      <c r="G48" s="911"/>
      <c r="H48" s="903"/>
      <c r="I48" s="908"/>
      <c r="J48" s="908"/>
      <c r="K48" s="546" t="s">
        <v>571</v>
      </c>
      <c r="L48" s="546" t="s">
        <v>572</v>
      </c>
      <c r="M48" s="908"/>
      <c r="N48" s="908"/>
      <c r="O48" s="908"/>
      <c r="P48" s="908"/>
      <c r="Q48" s="908"/>
      <c r="R48" s="908"/>
      <c r="S48" s="908"/>
      <c r="T48" s="911"/>
      <c r="U48" s="940"/>
    </row>
    <row r="49" spans="1:21" s="79" customFormat="1" ht="8.25" customHeight="1">
      <c r="A49" s="547" t="s">
        <v>477</v>
      </c>
      <c r="B49" s="548" t="s">
        <v>478</v>
      </c>
      <c r="C49" s="548" t="s">
        <v>479</v>
      </c>
      <c r="D49" s="932" t="s">
        <v>480</v>
      </c>
      <c r="E49" s="933"/>
      <c r="F49" s="549" t="s">
        <v>573</v>
      </c>
      <c r="G49" s="547" t="s">
        <v>574</v>
      </c>
      <c r="H49" s="547" t="s">
        <v>575</v>
      </c>
      <c r="I49" s="551" t="s">
        <v>576</v>
      </c>
      <c r="J49" s="551" t="s">
        <v>577</v>
      </c>
      <c r="K49" s="551" t="s">
        <v>578</v>
      </c>
      <c r="L49" s="551" t="s">
        <v>579</v>
      </c>
      <c r="M49" s="551" t="s">
        <v>580</v>
      </c>
      <c r="N49" s="551" t="s">
        <v>580</v>
      </c>
      <c r="O49" s="551" t="s">
        <v>582</v>
      </c>
      <c r="P49" s="551" t="s">
        <v>583</v>
      </c>
      <c r="Q49" s="551" t="s">
        <v>584</v>
      </c>
      <c r="R49" s="551" t="s">
        <v>585</v>
      </c>
      <c r="S49" s="551" t="s">
        <v>586</v>
      </c>
      <c r="T49" s="547" t="s">
        <v>587</v>
      </c>
      <c r="U49" s="552" t="s">
        <v>588</v>
      </c>
    </row>
    <row r="50" spans="1:21" s="78" customFormat="1" ht="30" customHeight="1">
      <c r="A50" s="543"/>
      <c r="B50" s="560"/>
      <c r="C50" s="560" t="s">
        <v>591</v>
      </c>
      <c r="D50" s="934" t="s">
        <v>592</v>
      </c>
      <c r="E50" s="960"/>
      <c r="F50" s="572">
        <v>20000</v>
      </c>
      <c r="G50" s="566">
        <v>20000</v>
      </c>
      <c r="H50" s="573">
        <f>G50/F50</f>
        <v>1</v>
      </c>
      <c r="I50" s="693">
        <v>0</v>
      </c>
      <c r="J50" s="693">
        <v>0</v>
      </c>
      <c r="K50" s="693">
        <v>0</v>
      </c>
      <c r="L50" s="693">
        <v>0</v>
      </c>
      <c r="M50" s="693">
        <v>0</v>
      </c>
      <c r="N50" s="693">
        <v>0</v>
      </c>
      <c r="O50" s="693">
        <v>0</v>
      </c>
      <c r="P50" s="693">
        <v>0</v>
      </c>
      <c r="Q50" s="693">
        <v>0</v>
      </c>
      <c r="R50" s="693">
        <v>20000</v>
      </c>
      <c r="S50" s="693">
        <v>20000</v>
      </c>
      <c r="T50" s="694">
        <v>0</v>
      </c>
      <c r="U50" s="695">
        <v>0</v>
      </c>
    </row>
    <row r="51" spans="1:21" s="78" customFormat="1" ht="13.5" customHeight="1">
      <c r="A51" s="543"/>
      <c r="B51" s="560" t="s">
        <v>246</v>
      </c>
      <c r="C51" s="560"/>
      <c r="D51" s="934" t="s">
        <v>247</v>
      </c>
      <c r="E51" s="935"/>
      <c r="F51" s="574">
        <f>SUM(F52:F53)</f>
        <v>161619</v>
      </c>
      <c r="G51" s="565">
        <f>SUM(G52:G53)</f>
        <v>29497</v>
      </c>
      <c r="H51" s="573">
        <f aca="true" t="shared" si="1" ref="H51:H77">G51/F51</f>
        <v>0.18250948217721927</v>
      </c>
      <c r="I51" s="693">
        <v>20049</v>
      </c>
      <c r="J51" s="693">
        <v>20049</v>
      </c>
      <c r="K51" s="693">
        <v>0</v>
      </c>
      <c r="L51" s="693">
        <v>20049</v>
      </c>
      <c r="M51" s="693">
        <v>0</v>
      </c>
      <c r="N51" s="693">
        <v>0</v>
      </c>
      <c r="O51" s="693">
        <v>0</v>
      </c>
      <c r="P51" s="693">
        <v>0</v>
      </c>
      <c r="Q51" s="693">
        <v>0</v>
      </c>
      <c r="R51" s="693">
        <v>9448</v>
      </c>
      <c r="S51" s="693">
        <v>9448</v>
      </c>
      <c r="T51" s="694">
        <v>0</v>
      </c>
      <c r="U51" s="695">
        <v>0</v>
      </c>
    </row>
    <row r="52" spans="1:21" s="78" customFormat="1" ht="13.5" customHeight="1">
      <c r="A52" s="543"/>
      <c r="B52" s="560"/>
      <c r="C52" s="560" t="s">
        <v>589</v>
      </c>
      <c r="D52" s="934" t="s">
        <v>590</v>
      </c>
      <c r="E52" s="960"/>
      <c r="F52" s="575">
        <v>9500</v>
      </c>
      <c r="G52" s="566">
        <v>20049</v>
      </c>
      <c r="H52" s="573">
        <f t="shared" si="1"/>
        <v>2.1104210526315788</v>
      </c>
      <c r="I52" s="693">
        <v>20049</v>
      </c>
      <c r="J52" s="693">
        <v>20049</v>
      </c>
      <c r="K52" s="693">
        <v>0</v>
      </c>
      <c r="L52" s="693">
        <v>20049</v>
      </c>
      <c r="M52" s="693">
        <v>0</v>
      </c>
      <c r="N52" s="693">
        <v>0</v>
      </c>
      <c r="O52" s="693">
        <v>0</v>
      </c>
      <c r="P52" s="693">
        <v>0</v>
      </c>
      <c r="Q52" s="693">
        <v>0</v>
      </c>
      <c r="R52" s="693">
        <v>0</v>
      </c>
      <c r="S52" s="693">
        <v>0</v>
      </c>
      <c r="T52" s="694">
        <v>0</v>
      </c>
      <c r="U52" s="695">
        <v>0</v>
      </c>
    </row>
    <row r="53" spans="1:21" s="78" customFormat="1" ht="13.5" customHeight="1">
      <c r="A53" s="543"/>
      <c r="B53" s="560"/>
      <c r="C53" s="560" t="s">
        <v>619</v>
      </c>
      <c r="D53" s="934" t="s">
        <v>620</v>
      </c>
      <c r="E53" s="960"/>
      <c r="F53" s="565">
        <v>152119</v>
      </c>
      <c r="G53" s="566">
        <v>9448</v>
      </c>
      <c r="H53" s="573">
        <f t="shared" si="1"/>
        <v>0.062109269716471974</v>
      </c>
      <c r="I53" s="693">
        <v>0</v>
      </c>
      <c r="J53" s="693">
        <v>0</v>
      </c>
      <c r="K53" s="693">
        <v>0</v>
      </c>
      <c r="L53" s="693">
        <v>0</v>
      </c>
      <c r="M53" s="693">
        <v>0</v>
      </c>
      <c r="N53" s="693">
        <v>0</v>
      </c>
      <c r="O53" s="693">
        <v>0</v>
      </c>
      <c r="P53" s="693">
        <v>0</v>
      </c>
      <c r="Q53" s="693">
        <v>0</v>
      </c>
      <c r="R53" s="693">
        <v>9448</v>
      </c>
      <c r="S53" s="693">
        <v>9448</v>
      </c>
      <c r="T53" s="694">
        <v>0</v>
      </c>
      <c r="U53" s="695">
        <v>0</v>
      </c>
    </row>
    <row r="54" spans="1:21" s="616" customFormat="1" ht="13.5" customHeight="1">
      <c r="A54" s="610" t="s">
        <v>31</v>
      </c>
      <c r="B54" s="611"/>
      <c r="C54" s="611"/>
      <c r="D54" s="948" t="s">
        <v>32</v>
      </c>
      <c r="E54" s="963"/>
      <c r="F54" s="617">
        <f>SUM(F55)</f>
        <v>453256</v>
      </c>
      <c r="G54" s="617">
        <f>SUM(G55)</f>
        <v>223790</v>
      </c>
      <c r="H54" s="621">
        <f t="shared" si="1"/>
        <v>0.49373863776761917</v>
      </c>
      <c r="I54" s="696">
        <v>173790</v>
      </c>
      <c r="J54" s="696">
        <v>173790</v>
      </c>
      <c r="K54" s="696">
        <v>0</v>
      </c>
      <c r="L54" s="696">
        <v>173790</v>
      </c>
      <c r="M54" s="696">
        <v>0</v>
      </c>
      <c r="N54" s="696">
        <v>0</v>
      </c>
      <c r="O54" s="696">
        <v>0</v>
      </c>
      <c r="P54" s="696">
        <v>0</v>
      </c>
      <c r="Q54" s="696">
        <v>0</v>
      </c>
      <c r="R54" s="696">
        <v>50000</v>
      </c>
      <c r="S54" s="696">
        <v>50000</v>
      </c>
      <c r="T54" s="697">
        <v>0</v>
      </c>
      <c r="U54" s="698">
        <v>0</v>
      </c>
    </row>
    <row r="55" spans="1:21" s="78" customFormat="1" ht="13.5" customHeight="1">
      <c r="A55" s="543"/>
      <c r="B55" s="560" t="s">
        <v>33</v>
      </c>
      <c r="C55" s="560"/>
      <c r="D55" s="934" t="s">
        <v>34</v>
      </c>
      <c r="E55" s="960"/>
      <c r="F55" s="574">
        <f>SUM(F56:F60)</f>
        <v>453256</v>
      </c>
      <c r="G55" s="574">
        <f>SUM(G56:G60)</f>
        <v>223790</v>
      </c>
      <c r="H55" s="573">
        <f t="shared" si="1"/>
        <v>0.49373863776761917</v>
      </c>
      <c r="I55" s="693">
        <v>173790</v>
      </c>
      <c r="J55" s="693">
        <v>173790</v>
      </c>
      <c r="K55" s="693">
        <v>0</v>
      </c>
      <c r="L55" s="693">
        <v>173790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50000</v>
      </c>
      <c r="S55" s="693">
        <v>50000</v>
      </c>
      <c r="T55" s="694">
        <v>0</v>
      </c>
      <c r="U55" s="695">
        <v>0</v>
      </c>
    </row>
    <row r="56" spans="1:21" s="78" customFormat="1" ht="13.5" customHeight="1">
      <c r="A56" s="543"/>
      <c r="B56" s="560"/>
      <c r="C56" s="560" t="s">
        <v>607</v>
      </c>
      <c r="D56" s="934" t="s">
        <v>608</v>
      </c>
      <c r="E56" s="960"/>
      <c r="F56" s="565">
        <v>540</v>
      </c>
      <c r="G56" s="566">
        <v>540</v>
      </c>
      <c r="H56" s="573">
        <f t="shared" si="1"/>
        <v>1</v>
      </c>
      <c r="I56" s="693">
        <v>540</v>
      </c>
      <c r="J56" s="693">
        <v>540</v>
      </c>
      <c r="K56" s="693">
        <v>0</v>
      </c>
      <c r="L56" s="693">
        <v>540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693">
        <v>0</v>
      </c>
      <c r="T56" s="694">
        <v>0</v>
      </c>
      <c r="U56" s="695">
        <v>0</v>
      </c>
    </row>
    <row r="57" spans="1:21" s="78" customFormat="1" ht="13.5" customHeight="1">
      <c r="A57" s="543"/>
      <c r="B57" s="560"/>
      <c r="C57" s="560" t="s">
        <v>589</v>
      </c>
      <c r="D57" s="934" t="s">
        <v>590</v>
      </c>
      <c r="E57" s="960"/>
      <c r="F57" s="565">
        <v>14557</v>
      </c>
      <c r="G57" s="566">
        <v>7900</v>
      </c>
      <c r="H57" s="573">
        <f t="shared" si="1"/>
        <v>0.542694236449818</v>
      </c>
      <c r="I57" s="693">
        <v>7900</v>
      </c>
      <c r="J57" s="693">
        <v>7900</v>
      </c>
      <c r="K57" s="693">
        <v>0</v>
      </c>
      <c r="L57" s="693">
        <v>7900</v>
      </c>
      <c r="M57" s="693">
        <v>0</v>
      </c>
      <c r="N57" s="693">
        <v>0</v>
      </c>
      <c r="O57" s="693">
        <v>0</v>
      </c>
      <c r="P57" s="693">
        <v>0</v>
      </c>
      <c r="Q57" s="693">
        <v>0</v>
      </c>
      <c r="R57" s="693">
        <v>0</v>
      </c>
      <c r="S57" s="693">
        <v>0</v>
      </c>
      <c r="T57" s="694">
        <v>0</v>
      </c>
      <c r="U57" s="695">
        <v>0</v>
      </c>
    </row>
    <row r="58" spans="1:21" s="78" customFormat="1" ht="13.5" customHeight="1">
      <c r="A58" s="543"/>
      <c r="B58" s="560"/>
      <c r="C58" s="560" t="s">
        <v>615</v>
      </c>
      <c r="D58" s="934" t="s">
        <v>616</v>
      </c>
      <c r="E58" s="960"/>
      <c r="F58" s="565">
        <v>2000</v>
      </c>
      <c r="G58" s="566">
        <v>1750</v>
      </c>
      <c r="H58" s="573">
        <f t="shared" si="1"/>
        <v>0.875</v>
      </c>
      <c r="I58" s="693">
        <v>1750</v>
      </c>
      <c r="J58" s="693">
        <v>1750</v>
      </c>
      <c r="K58" s="693">
        <v>0</v>
      </c>
      <c r="L58" s="693">
        <v>1750</v>
      </c>
      <c r="M58" s="693">
        <v>0</v>
      </c>
      <c r="N58" s="693">
        <v>0</v>
      </c>
      <c r="O58" s="693">
        <v>0</v>
      </c>
      <c r="P58" s="693">
        <v>0</v>
      </c>
      <c r="Q58" s="693">
        <v>0</v>
      </c>
      <c r="R58" s="693">
        <v>0</v>
      </c>
      <c r="S58" s="693">
        <v>0</v>
      </c>
      <c r="T58" s="694">
        <v>0</v>
      </c>
      <c r="U58" s="695">
        <v>0</v>
      </c>
    </row>
    <row r="59" spans="1:21" s="78" customFormat="1" ht="13.5" customHeight="1">
      <c r="A59" s="543"/>
      <c r="B59" s="560"/>
      <c r="C59" s="560" t="s">
        <v>621</v>
      </c>
      <c r="D59" s="934" t="s">
        <v>622</v>
      </c>
      <c r="E59" s="960"/>
      <c r="F59" s="565">
        <v>230900</v>
      </c>
      <c r="G59" s="566">
        <v>163600</v>
      </c>
      <c r="H59" s="573">
        <f t="shared" si="1"/>
        <v>0.7085318319618883</v>
      </c>
      <c r="I59" s="693">
        <v>163600</v>
      </c>
      <c r="J59" s="693">
        <v>163600</v>
      </c>
      <c r="K59" s="693">
        <v>0</v>
      </c>
      <c r="L59" s="693">
        <v>163600</v>
      </c>
      <c r="M59" s="693">
        <v>0</v>
      </c>
      <c r="N59" s="693">
        <v>0</v>
      </c>
      <c r="O59" s="693">
        <v>0</v>
      </c>
      <c r="P59" s="693">
        <v>0</v>
      </c>
      <c r="Q59" s="693">
        <v>0</v>
      </c>
      <c r="R59" s="693">
        <v>0</v>
      </c>
      <c r="S59" s="693">
        <v>0</v>
      </c>
      <c r="T59" s="694">
        <v>0</v>
      </c>
      <c r="U59" s="695">
        <v>0</v>
      </c>
    </row>
    <row r="60" spans="1:21" s="78" customFormat="1" ht="13.5" customHeight="1">
      <c r="A60" s="543"/>
      <c r="B60" s="560"/>
      <c r="C60" s="560" t="s">
        <v>619</v>
      </c>
      <c r="D60" s="934" t="s">
        <v>620</v>
      </c>
      <c r="E60" s="960"/>
      <c r="F60" s="565">
        <v>205259</v>
      </c>
      <c r="G60" s="566">
        <v>50000</v>
      </c>
      <c r="H60" s="573">
        <f t="shared" si="1"/>
        <v>0.24359467794347628</v>
      </c>
      <c r="I60" s="693">
        <v>0</v>
      </c>
      <c r="J60" s="693">
        <v>0</v>
      </c>
      <c r="K60" s="693">
        <v>0</v>
      </c>
      <c r="L60" s="693">
        <v>0</v>
      </c>
      <c r="M60" s="693">
        <v>0</v>
      </c>
      <c r="N60" s="693">
        <v>0</v>
      </c>
      <c r="O60" s="693">
        <v>0</v>
      </c>
      <c r="P60" s="693">
        <v>0</v>
      </c>
      <c r="Q60" s="693">
        <v>0</v>
      </c>
      <c r="R60" s="693">
        <v>50000</v>
      </c>
      <c r="S60" s="693">
        <v>50000</v>
      </c>
      <c r="T60" s="694">
        <v>0</v>
      </c>
      <c r="U60" s="695">
        <v>0</v>
      </c>
    </row>
    <row r="61" spans="1:21" s="616" customFormat="1" ht="13.5" customHeight="1">
      <c r="A61" s="610" t="s">
        <v>248</v>
      </c>
      <c r="B61" s="611"/>
      <c r="C61" s="611"/>
      <c r="D61" s="948" t="s">
        <v>249</v>
      </c>
      <c r="E61" s="963"/>
      <c r="F61" s="617">
        <f>SUM(F62)</f>
        <v>68905</v>
      </c>
      <c r="G61" s="617">
        <f>SUM(G62)</f>
        <v>55870</v>
      </c>
      <c r="H61" s="621">
        <f t="shared" si="1"/>
        <v>0.8108265002539728</v>
      </c>
      <c r="I61" s="696">
        <v>55870</v>
      </c>
      <c r="J61" s="696">
        <v>55870</v>
      </c>
      <c r="K61" s="696">
        <v>800</v>
      </c>
      <c r="L61" s="696">
        <v>55070</v>
      </c>
      <c r="M61" s="696">
        <v>0</v>
      </c>
      <c r="N61" s="696">
        <v>0</v>
      </c>
      <c r="O61" s="696">
        <v>0</v>
      </c>
      <c r="P61" s="696">
        <v>0</v>
      </c>
      <c r="Q61" s="696">
        <v>0</v>
      </c>
      <c r="R61" s="696">
        <v>0</v>
      </c>
      <c r="S61" s="696">
        <v>0</v>
      </c>
      <c r="T61" s="697">
        <v>0</v>
      </c>
      <c r="U61" s="698">
        <v>0</v>
      </c>
    </row>
    <row r="62" spans="1:21" s="78" customFormat="1" ht="13.5" customHeight="1">
      <c r="A62" s="543"/>
      <c r="B62" s="560" t="s">
        <v>250</v>
      </c>
      <c r="C62" s="560"/>
      <c r="D62" s="934" t="s">
        <v>251</v>
      </c>
      <c r="E62" s="960"/>
      <c r="F62" s="574">
        <f>SUM(F63:F64)</f>
        <v>68905</v>
      </c>
      <c r="G62" s="574">
        <f>SUM(G63:G64)</f>
        <v>55870</v>
      </c>
      <c r="H62" s="573">
        <f t="shared" si="1"/>
        <v>0.8108265002539728</v>
      </c>
      <c r="I62" s="693">
        <v>55870</v>
      </c>
      <c r="J62" s="693">
        <v>55870</v>
      </c>
      <c r="K62" s="693">
        <v>800</v>
      </c>
      <c r="L62" s="693">
        <v>55070</v>
      </c>
      <c r="M62" s="693">
        <v>0</v>
      </c>
      <c r="N62" s="693">
        <v>0</v>
      </c>
      <c r="O62" s="693">
        <v>0</v>
      </c>
      <c r="P62" s="693">
        <v>0</v>
      </c>
      <c r="Q62" s="693">
        <v>0</v>
      </c>
      <c r="R62" s="693">
        <v>0</v>
      </c>
      <c r="S62" s="693">
        <v>0</v>
      </c>
      <c r="T62" s="694">
        <v>0</v>
      </c>
      <c r="U62" s="695">
        <v>0</v>
      </c>
    </row>
    <row r="63" spans="1:21" s="78" customFormat="1" ht="13.5" customHeight="1">
      <c r="A63" s="543"/>
      <c r="B63" s="560"/>
      <c r="C63" s="560" t="s">
        <v>623</v>
      </c>
      <c r="D63" s="934" t="s">
        <v>624</v>
      </c>
      <c r="E63" s="960"/>
      <c r="F63" s="565">
        <v>800</v>
      </c>
      <c r="G63" s="566">
        <v>800</v>
      </c>
      <c r="H63" s="573">
        <f t="shared" si="1"/>
        <v>1</v>
      </c>
      <c r="I63" s="693">
        <v>800</v>
      </c>
      <c r="J63" s="693">
        <v>800</v>
      </c>
      <c r="K63" s="693">
        <v>800</v>
      </c>
      <c r="L63" s="693">
        <v>0</v>
      </c>
      <c r="M63" s="693">
        <v>0</v>
      </c>
      <c r="N63" s="693">
        <v>0</v>
      </c>
      <c r="O63" s="693">
        <v>0</v>
      </c>
      <c r="P63" s="693">
        <v>0</v>
      </c>
      <c r="Q63" s="693">
        <v>0</v>
      </c>
      <c r="R63" s="693">
        <v>0</v>
      </c>
      <c r="S63" s="693">
        <v>0</v>
      </c>
      <c r="T63" s="694">
        <v>0</v>
      </c>
      <c r="U63" s="695">
        <v>0</v>
      </c>
    </row>
    <row r="64" spans="1:21" s="78" customFormat="1" ht="13.5" customHeight="1">
      <c r="A64" s="543"/>
      <c r="B64" s="560"/>
      <c r="C64" s="560" t="s">
        <v>589</v>
      </c>
      <c r="D64" s="934" t="s">
        <v>590</v>
      </c>
      <c r="E64" s="960"/>
      <c r="F64" s="570">
        <v>68105</v>
      </c>
      <c r="G64" s="566">
        <v>55070</v>
      </c>
      <c r="H64" s="573">
        <f t="shared" si="1"/>
        <v>0.8086043609132957</v>
      </c>
      <c r="I64" s="693">
        <v>55070</v>
      </c>
      <c r="J64" s="693">
        <v>55070</v>
      </c>
      <c r="K64" s="693">
        <v>0</v>
      </c>
      <c r="L64" s="693">
        <v>55070</v>
      </c>
      <c r="M64" s="693">
        <v>0</v>
      </c>
      <c r="N64" s="693">
        <v>0</v>
      </c>
      <c r="O64" s="693">
        <v>0</v>
      </c>
      <c r="P64" s="693">
        <v>0</v>
      </c>
      <c r="Q64" s="693">
        <v>0</v>
      </c>
      <c r="R64" s="693">
        <v>0</v>
      </c>
      <c r="S64" s="693">
        <v>0</v>
      </c>
      <c r="T64" s="694">
        <v>0</v>
      </c>
      <c r="U64" s="695">
        <v>0</v>
      </c>
    </row>
    <row r="65" spans="1:21" s="616" customFormat="1" ht="13.5" customHeight="1">
      <c r="A65" s="610" t="s">
        <v>39</v>
      </c>
      <c r="B65" s="611"/>
      <c r="C65" s="611"/>
      <c r="D65" s="948" t="s">
        <v>40</v>
      </c>
      <c r="E65" s="949"/>
      <c r="F65" s="617">
        <f>SUM(F66,F70,F72,F76,F110,F128)</f>
        <v>1559296</v>
      </c>
      <c r="G65" s="618">
        <f>SUM(G66,G70,G72,G76,G110,G128)</f>
        <v>1819858</v>
      </c>
      <c r="H65" s="621">
        <f t="shared" si="1"/>
        <v>1.167102333360696</v>
      </c>
      <c r="I65" s="696">
        <v>1523120</v>
      </c>
      <c r="J65" s="696">
        <v>1398059</v>
      </c>
      <c r="K65" s="696">
        <v>1022228</v>
      </c>
      <c r="L65" s="696">
        <v>375831</v>
      </c>
      <c r="M65" s="696">
        <v>22761</v>
      </c>
      <c r="N65" s="696">
        <v>102300</v>
      </c>
      <c r="O65" s="696">
        <v>0</v>
      </c>
      <c r="P65" s="696">
        <v>0</v>
      </c>
      <c r="Q65" s="696">
        <v>0</v>
      </c>
      <c r="R65" s="696">
        <v>296738</v>
      </c>
      <c r="S65" s="696">
        <v>296738</v>
      </c>
      <c r="T65" s="697">
        <v>0</v>
      </c>
      <c r="U65" s="698">
        <v>0</v>
      </c>
    </row>
    <row r="66" spans="1:21" s="78" customFormat="1" ht="13.5" customHeight="1">
      <c r="A66" s="543"/>
      <c r="B66" s="560" t="s">
        <v>41</v>
      </c>
      <c r="C66" s="560"/>
      <c r="D66" s="934" t="s">
        <v>42</v>
      </c>
      <c r="E66" s="960"/>
      <c r="F66" s="574">
        <f>SUM(F67:F69)</f>
        <v>24292</v>
      </c>
      <c r="G66" s="574">
        <f>SUM(G67:G69)</f>
        <v>24293</v>
      </c>
      <c r="H66" s="573">
        <f t="shared" si="1"/>
        <v>1.0000411658159065</v>
      </c>
      <c r="I66" s="693">
        <v>24293</v>
      </c>
      <c r="J66" s="693">
        <v>24293</v>
      </c>
      <c r="K66" s="693">
        <v>24293</v>
      </c>
      <c r="L66" s="693">
        <v>0</v>
      </c>
      <c r="M66" s="693">
        <v>0</v>
      </c>
      <c r="N66" s="693">
        <v>0</v>
      </c>
      <c r="O66" s="693">
        <v>0</v>
      </c>
      <c r="P66" s="693">
        <v>0</v>
      </c>
      <c r="Q66" s="693">
        <v>0</v>
      </c>
      <c r="R66" s="693">
        <v>0</v>
      </c>
      <c r="S66" s="693">
        <v>0</v>
      </c>
      <c r="T66" s="694">
        <v>0</v>
      </c>
      <c r="U66" s="695">
        <v>0</v>
      </c>
    </row>
    <row r="67" spans="1:21" s="78" customFormat="1" ht="13.5" customHeight="1">
      <c r="A67" s="543"/>
      <c r="B67" s="560"/>
      <c r="C67" s="560" t="s">
        <v>597</v>
      </c>
      <c r="D67" s="934" t="s">
        <v>598</v>
      </c>
      <c r="E67" s="960"/>
      <c r="F67" s="565">
        <v>20665</v>
      </c>
      <c r="G67" s="566">
        <v>20665</v>
      </c>
      <c r="H67" s="573">
        <f t="shared" si="1"/>
        <v>1</v>
      </c>
      <c r="I67" s="693">
        <v>20665</v>
      </c>
      <c r="J67" s="693">
        <v>20665</v>
      </c>
      <c r="K67" s="693">
        <v>20665</v>
      </c>
      <c r="L67" s="693">
        <v>0</v>
      </c>
      <c r="M67" s="693">
        <v>0</v>
      </c>
      <c r="N67" s="693">
        <v>0</v>
      </c>
      <c r="O67" s="693">
        <v>0</v>
      </c>
      <c r="P67" s="693">
        <v>0</v>
      </c>
      <c r="Q67" s="693">
        <v>0</v>
      </c>
      <c r="R67" s="693">
        <v>0</v>
      </c>
      <c r="S67" s="693">
        <v>0</v>
      </c>
      <c r="T67" s="694">
        <v>0</v>
      </c>
      <c r="U67" s="695">
        <v>0</v>
      </c>
    </row>
    <row r="68" spans="1:21" s="78" customFormat="1" ht="13.5" customHeight="1">
      <c r="A68" s="543"/>
      <c r="B68" s="560"/>
      <c r="C68" s="560" t="s">
        <v>601</v>
      </c>
      <c r="D68" s="934" t="s">
        <v>602</v>
      </c>
      <c r="E68" s="960"/>
      <c r="F68" s="565">
        <v>3121</v>
      </c>
      <c r="G68" s="566">
        <v>3121</v>
      </c>
      <c r="H68" s="573">
        <f t="shared" si="1"/>
        <v>1</v>
      </c>
      <c r="I68" s="693">
        <v>3121</v>
      </c>
      <c r="J68" s="693">
        <v>3121</v>
      </c>
      <c r="K68" s="693">
        <v>3121</v>
      </c>
      <c r="L68" s="693">
        <v>0</v>
      </c>
      <c r="M68" s="693">
        <v>0</v>
      </c>
      <c r="N68" s="693">
        <v>0</v>
      </c>
      <c r="O68" s="693">
        <v>0</v>
      </c>
      <c r="P68" s="693">
        <v>0</v>
      </c>
      <c r="Q68" s="693">
        <v>0</v>
      </c>
      <c r="R68" s="693">
        <v>0</v>
      </c>
      <c r="S68" s="693">
        <v>0</v>
      </c>
      <c r="T68" s="694">
        <v>0</v>
      </c>
      <c r="U68" s="695">
        <v>0</v>
      </c>
    </row>
    <row r="69" spans="1:21" s="78" customFormat="1" ht="13.5" customHeight="1">
      <c r="A69" s="543"/>
      <c r="B69" s="560"/>
      <c r="C69" s="560" t="s">
        <v>603</v>
      </c>
      <c r="D69" s="934" t="s">
        <v>604</v>
      </c>
      <c r="E69" s="960"/>
      <c r="F69" s="565">
        <v>506</v>
      </c>
      <c r="G69" s="566">
        <v>507</v>
      </c>
      <c r="H69" s="573">
        <f t="shared" si="1"/>
        <v>1.0019762845849802</v>
      </c>
      <c r="I69" s="693">
        <v>507</v>
      </c>
      <c r="J69" s="693">
        <v>507</v>
      </c>
      <c r="K69" s="693">
        <v>507</v>
      </c>
      <c r="L69" s="693">
        <v>0</v>
      </c>
      <c r="M69" s="693">
        <v>0</v>
      </c>
      <c r="N69" s="693">
        <v>0</v>
      </c>
      <c r="O69" s="693">
        <v>0</v>
      </c>
      <c r="P69" s="693">
        <v>0</v>
      </c>
      <c r="Q69" s="693">
        <v>0</v>
      </c>
      <c r="R69" s="693">
        <v>0</v>
      </c>
      <c r="S69" s="693">
        <v>0</v>
      </c>
      <c r="T69" s="694">
        <v>0</v>
      </c>
      <c r="U69" s="695">
        <v>0</v>
      </c>
    </row>
    <row r="70" spans="1:21" s="78" customFormat="1" ht="13.5" customHeight="1">
      <c r="A70" s="543"/>
      <c r="B70" s="560" t="s">
        <v>252</v>
      </c>
      <c r="C70" s="560"/>
      <c r="D70" s="934" t="s">
        <v>253</v>
      </c>
      <c r="E70" s="960"/>
      <c r="F70" s="574">
        <f>SUM(F71)</f>
        <v>22330</v>
      </c>
      <c r="G70" s="574">
        <f>SUM(G71)</f>
        <v>22761</v>
      </c>
      <c r="H70" s="573">
        <f t="shared" si="1"/>
        <v>1.0193013882669055</v>
      </c>
      <c r="I70" s="693">
        <v>22761</v>
      </c>
      <c r="J70" s="693">
        <v>0</v>
      </c>
      <c r="K70" s="693">
        <v>0</v>
      </c>
      <c r="L70" s="693">
        <v>0</v>
      </c>
      <c r="M70" s="693">
        <v>22761</v>
      </c>
      <c r="N70" s="693">
        <v>0</v>
      </c>
      <c r="O70" s="693">
        <v>0</v>
      </c>
      <c r="P70" s="693">
        <v>0</v>
      </c>
      <c r="Q70" s="693">
        <v>0</v>
      </c>
      <c r="R70" s="693">
        <v>0</v>
      </c>
      <c r="S70" s="693">
        <v>0</v>
      </c>
      <c r="T70" s="694">
        <v>0</v>
      </c>
      <c r="U70" s="695">
        <v>0</v>
      </c>
    </row>
    <row r="71" spans="1:21" s="78" customFormat="1" ht="24" customHeight="1">
      <c r="A71" s="543"/>
      <c r="B71" s="560"/>
      <c r="C71" s="560" t="s">
        <v>625</v>
      </c>
      <c r="D71" s="934" t="s">
        <v>626</v>
      </c>
      <c r="E71" s="960"/>
      <c r="F71" s="565">
        <v>22330</v>
      </c>
      <c r="G71" s="566">
        <v>22761</v>
      </c>
      <c r="H71" s="573">
        <f t="shared" si="1"/>
        <v>1.0193013882669055</v>
      </c>
      <c r="I71" s="693">
        <v>22761</v>
      </c>
      <c r="J71" s="693">
        <v>0</v>
      </c>
      <c r="K71" s="693">
        <v>0</v>
      </c>
      <c r="L71" s="693">
        <v>0</v>
      </c>
      <c r="M71" s="693">
        <v>22761</v>
      </c>
      <c r="N71" s="693">
        <v>0</v>
      </c>
      <c r="O71" s="693">
        <v>0</v>
      </c>
      <c r="P71" s="693">
        <v>0</v>
      </c>
      <c r="Q71" s="693">
        <v>0</v>
      </c>
      <c r="R71" s="693">
        <v>0</v>
      </c>
      <c r="S71" s="693">
        <v>0</v>
      </c>
      <c r="T71" s="694">
        <v>0</v>
      </c>
      <c r="U71" s="695">
        <v>0</v>
      </c>
    </row>
    <row r="72" spans="1:21" s="78" customFormat="1" ht="13.5" customHeight="1">
      <c r="A72" s="543"/>
      <c r="B72" s="560" t="s">
        <v>254</v>
      </c>
      <c r="C72" s="560"/>
      <c r="D72" s="934" t="s">
        <v>255</v>
      </c>
      <c r="E72" s="960"/>
      <c r="F72" s="574">
        <f>SUM(F73:F75)</f>
        <v>102250</v>
      </c>
      <c r="G72" s="574">
        <f>SUM(G73:G75)</f>
        <v>101050</v>
      </c>
      <c r="H72" s="573">
        <f t="shared" si="1"/>
        <v>0.9882640586797066</v>
      </c>
      <c r="I72" s="693">
        <f>SUM(I73:I75)</f>
        <v>101050</v>
      </c>
      <c r="J72" s="693">
        <v>1850</v>
      </c>
      <c r="K72" s="693">
        <v>0</v>
      </c>
      <c r="L72" s="693">
        <v>1850</v>
      </c>
      <c r="M72" s="693">
        <v>0</v>
      </c>
      <c r="N72" s="693">
        <f>SUM(N73:N75)</f>
        <v>99200</v>
      </c>
      <c r="O72" s="693">
        <v>0</v>
      </c>
      <c r="P72" s="693">
        <v>0</v>
      </c>
      <c r="Q72" s="693">
        <v>0</v>
      </c>
      <c r="R72" s="693">
        <v>0</v>
      </c>
      <c r="S72" s="693">
        <v>0</v>
      </c>
      <c r="T72" s="694">
        <v>0</v>
      </c>
      <c r="U72" s="695">
        <v>0</v>
      </c>
    </row>
    <row r="73" spans="1:21" s="78" customFormat="1" ht="13.5" customHeight="1">
      <c r="A73" s="543"/>
      <c r="B73" s="560"/>
      <c r="C73" s="560" t="s">
        <v>627</v>
      </c>
      <c r="D73" s="934" t="s">
        <v>628</v>
      </c>
      <c r="E73" s="960"/>
      <c r="F73" s="565">
        <v>100200</v>
      </c>
      <c r="G73" s="566">
        <v>99200</v>
      </c>
      <c r="H73" s="573">
        <f t="shared" si="1"/>
        <v>0.9900199600798403</v>
      </c>
      <c r="I73" s="693">
        <v>99200</v>
      </c>
      <c r="J73" s="693">
        <v>0</v>
      </c>
      <c r="K73" s="693">
        <v>0</v>
      </c>
      <c r="L73" s="693">
        <v>0</v>
      </c>
      <c r="M73" s="693">
        <v>0</v>
      </c>
      <c r="N73" s="693">
        <v>99200</v>
      </c>
      <c r="O73" s="693">
        <v>0</v>
      </c>
      <c r="P73" s="693">
        <v>0</v>
      </c>
      <c r="Q73" s="693">
        <v>0</v>
      </c>
      <c r="R73" s="693">
        <v>0</v>
      </c>
      <c r="S73" s="693">
        <v>0</v>
      </c>
      <c r="T73" s="694">
        <v>0</v>
      </c>
      <c r="U73" s="695">
        <v>0</v>
      </c>
    </row>
    <row r="74" spans="1:21" s="78" customFormat="1" ht="13.5" customHeight="1">
      <c r="A74" s="543"/>
      <c r="B74" s="560"/>
      <c r="C74" s="560" t="s">
        <v>605</v>
      </c>
      <c r="D74" s="934" t="s">
        <v>606</v>
      </c>
      <c r="E74" s="960"/>
      <c r="F74" s="565">
        <v>600</v>
      </c>
      <c r="G74" s="566">
        <v>600</v>
      </c>
      <c r="H74" s="573">
        <f t="shared" si="1"/>
        <v>1</v>
      </c>
      <c r="I74" s="693">
        <v>600</v>
      </c>
      <c r="J74" s="693">
        <v>600</v>
      </c>
      <c r="K74" s="693">
        <v>0</v>
      </c>
      <c r="L74" s="693">
        <v>600</v>
      </c>
      <c r="M74" s="693">
        <v>0</v>
      </c>
      <c r="N74" s="693">
        <v>0</v>
      </c>
      <c r="O74" s="693">
        <v>0</v>
      </c>
      <c r="P74" s="693">
        <v>0</v>
      </c>
      <c r="Q74" s="693">
        <v>0</v>
      </c>
      <c r="R74" s="693">
        <v>0</v>
      </c>
      <c r="S74" s="693">
        <v>0</v>
      </c>
      <c r="T74" s="694">
        <v>0</v>
      </c>
      <c r="U74" s="695">
        <v>0</v>
      </c>
    </row>
    <row r="75" spans="1:21" s="78" customFormat="1" ht="13.5" customHeight="1">
      <c r="A75" s="543"/>
      <c r="B75" s="560"/>
      <c r="C75" s="560" t="s">
        <v>589</v>
      </c>
      <c r="D75" s="934" t="s">
        <v>590</v>
      </c>
      <c r="E75" s="960"/>
      <c r="F75" s="570">
        <v>1450</v>
      </c>
      <c r="G75" s="566">
        <v>1250</v>
      </c>
      <c r="H75" s="573">
        <f t="shared" si="1"/>
        <v>0.8620689655172413</v>
      </c>
      <c r="I75" s="693">
        <v>1250</v>
      </c>
      <c r="J75" s="693">
        <v>1250</v>
      </c>
      <c r="K75" s="693">
        <v>0</v>
      </c>
      <c r="L75" s="693">
        <v>1250</v>
      </c>
      <c r="M75" s="693">
        <v>0</v>
      </c>
      <c r="N75" s="693">
        <v>0</v>
      </c>
      <c r="O75" s="693">
        <v>0</v>
      </c>
      <c r="P75" s="693">
        <v>0</v>
      </c>
      <c r="Q75" s="693">
        <v>0</v>
      </c>
      <c r="R75" s="693">
        <v>0</v>
      </c>
      <c r="S75" s="693">
        <v>0</v>
      </c>
      <c r="T75" s="694">
        <v>0</v>
      </c>
      <c r="U75" s="695">
        <v>0</v>
      </c>
    </row>
    <row r="76" spans="1:21" s="78" customFormat="1" ht="13.5" customHeight="1">
      <c r="A76" s="543"/>
      <c r="B76" s="560" t="s">
        <v>45</v>
      </c>
      <c r="C76" s="560"/>
      <c r="D76" s="934" t="s">
        <v>46</v>
      </c>
      <c r="E76" s="935"/>
      <c r="F76" s="574">
        <f>SUM(F77:F109)</f>
        <v>1348567</v>
      </c>
      <c r="G76" s="565">
        <f>SUM(G77:G109)</f>
        <v>1607706</v>
      </c>
      <c r="H76" s="573">
        <f t="shared" si="1"/>
        <v>1.1921587878095785</v>
      </c>
      <c r="I76" s="693">
        <v>1310968</v>
      </c>
      <c r="J76" s="693">
        <v>1307868</v>
      </c>
      <c r="K76" s="693">
        <v>993364</v>
      </c>
      <c r="L76" s="693">
        <v>314504</v>
      </c>
      <c r="M76" s="693">
        <v>0</v>
      </c>
      <c r="N76" s="693">
        <v>3100</v>
      </c>
      <c r="O76" s="693">
        <v>0</v>
      </c>
      <c r="P76" s="693">
        <v>0</v>
      </c>
      <c r="Q76" s="693">
        <v>0</v>
      </c>
      <c r="R76" s="693">
        <v>296738</v>
      </c>
      <c r="S76" s="693">
        <v>296738</v>
      </c>
      <c r="T76" s="694">
        <v>0</v>
      </c>
      <c r="U76" s="695">
        <v>0</v>
      </c>
    </row>
    <row r="77" spans="1:21" s="78" customFormat="1" ht="13.5" customHeight="1">
      <c r="A77" s="543"/>
      <c r="B77" s="560"/>
      <c r="C77" s="560" t="s">
        <v>595</v>
      </c>
      <c r="D77" s="934" t="s">
        <v>596</v>
      </c>
      <c r="E77" s="960"/>
      <c r="F77" s="575">
        <v>3000</v>
      </c>
      <c r="G77" s="566">
        <v>3000</v>
      </c>
      <c r="H77" s="573">
        <f t="shared" si="1"/>
        <v>1</v>
      </c>
      <c r="I77" s="693">
        <v>3000</v>
      </c>
      <c r="J77" s="693">
        <v>0</v>
      </c>
      <c r="K77" s="693">
        <v>0</v>
      </c>
      <c r="L77" s="693">
        <v>0</v>
      </c>
      <c r="M77" s="693">
        <v>0</v>
      </c>
      <c r="N77" s="693">
        <v>3000</v>
      </c>
      <c r="O77" s="693">
        <v>0</v>
      </c>
      <c r="P77" s="693">
        <v>0</v>
      </c>
      <c r="Q77" s="693">
        <v>0</v>
      </c>
      <c r="R77" s="693">
        <v>0</v>
      </c>
      <c r="S77" s="693">
        <v>0</v>
      </c>
      <c r="T77" s="694">
        <v>0</v>
      </c>
      <c r="U77" s="695">
        <v>0</v>
      </c>
    </row>
    <row r="78" spans="1:21" ht="3.75" customHeight="1">
      <c r="A78" s="930"/>
      <c r="B78" s="930"/>
      <c r="C78" s="930"/>
      <c r="D78" s="930"/>
      <c r="E78" s="930"/>
      <c r="F78" s="930"/>
      <c r="G78" s="930"/>
      <c r="H78" s="930"/>
      <c r="I78" s="930"/>
      <c r="J78" s="930"/>
      <c r="K78" s="930"/>
      <c r="L78" s="930"/>
      <c r="M78" s="930"/>
      <c r="N78" s="930"/>
      <c r="O78" s="930"/>
      <c r="P78" s="930"/>
      <c r="Q78" s="930"/>
      <c r="R78" s="930"/>
      <c r="S78" s="930"/>
      <c r="T78" s="930"/>
      <c r="U78" s="930"/>
    </row>
    <row r="79" spans="1:21" ht="29.25" customHeight="1">
      <c r="A79" s="930"/>
      <c r="B79" s="930"/>
      <c r="C79" s="930"/>
      <c r="D79" s="930"/>
      <c r="E79" s="930"/>
      <c r="F79" s="930"/>
      <c r="G79" s="930"/>
      <c r="H79" s="930"/>
      <c r="I79" s="930"/>
      <c r="J79" s="930"/>
      <c r="K79" s="930"/>
      <c r="L79" s="930"/>
      <c r="M79" s="930"/>
      <c r="N79" s="930"/>
      <c r="O79" s="930"/>
      <c r="P79" s="930"/>
      <c r="Q79" s="930"/>
      <c r="R79" s="930"/>
      <c r="S79" s="930"/>
      <c r="T79" s="931"/>
      <c r="U79" s="571"/>
    </row>
    <row r="80" spans="1:21" ht="0.75" customHeight="1">
      <c r="A80" s="930"/>
      <c r="B80" s="930"/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</row>
    <row r="81" spans="1:21" ht="28.5" customHeight="1">
      <c r="A81" s="541"/>
      <c r="B81" s="950"/>
      <c r="C81" s="950"/>
      <c r="D81" s="951"/>
      <c r="E81" s="952"/>
      <c r="F81" s="953"/>
      <c r="G81" s="954"/>
      <c r="H81" s="542"/>
      <c r="I81" s="955"/>
      <c r="J81" s="955"/>
      <c r="K81" s="955"/>
      <c r="L81" s="955"/>
      <c r="M81" s="955"/>
      <c r="N81" s="955"/>
      <c r="O81" s="955"/>
      <c r="P81" s="955"/>
      <c r="Q81" s="955"/>
      <c r="R81" s="955"/>
      <c r="S81" s="955"/>
      <c r="T81" s="955"/>
      <c r="U81" s="955"/>
    </row>
    <row r="82" spans="1:21" s="78" customFormat="1" ht="8.25" customHeight="1">
      <c r="A82" s="909" t="s">
        <v>13</v>
      </c>
      <c r="B82" s="941" t="s">
        <v>217</v>
      </c>
      <c r="C82" s="941" t="s">
        <v>14</v>
      </c>
      <c r="D82" s="909" t="s">
        <v>236</v>
      </c>
      <c r="E82" s="910"/>
      <c r="F82" s="913" t="s">
        <v>556</v>
      </c>
      <c r="G82" s="907" t="s">
        <v>476</v>
      </c>
      <c r="H82" s="901" t="s">
        <v>137</v>
      </c>
      <c r="I82" s="904" t="s">
        <v>557</v>
      </c>
      <c r="J82" s="893"/>
      <c r="K82" s="893"/>
      <c r="L82" s="893"/>
      <c r="M82" s="893"/>
      <c r="N82" s="893"/>
      <c r="O82" s="893"/>
      <c r="P82" s="893"/>
      <c r="Q82" s="893"/>
      <c r="R82" s="893"/>
      <c r="S82" s="893"/>
      <c r="T82" s="893"/>
      <c r="U82" s="894"/>
    </row>
    <row r="83" spans="1:21" s="78" customFormat="1" ht="11.25" customHeight="1">
      <c r="A83" s="900"/>
      <c r="B83" s="942"/>
      <c r="C83" s="942"/>
      <c r="D83" s="900"/>
      <c r="E83" s="897"/>
      <c r="F83" s="905"/>
      <c r="G83" s="900"/>
      <c r="H83" s="902"/>
      <c r="I83" s="941" t="s">
        <v>558</v>
      </c>
      <c r="J83" s="909" t="s">
        <v>559</v>
      </c>
      <c r="K83" s="895"/>
      <c r="L83" s="895"/>
      <c r="M83" s="895"/>
      <c r="N83" s="895"/>
      <c r="O83" s="895"/>
      <c r="P83" s="895"/>
      <c r="Q83" s="910"/>
      <c r="R83" s="941" t="s">
        <v>560</v>
      </c>
      <c r="S83" s="904" t="s">
        <v>559</v>
      </c>
      <c r="T83" s="893"/>
      <c r="U83" s="894"/>
    </row>
    <row r="84" spans="1:21" s="78" customFormat="1" ht="2.25" customHeight="1">
      <c r="A84" s="900"/>
      <c r="B84" s="942"/>
      <c r="C84" s="942"/>
      <c r="D84" s="900"/>
      <c r="E84" s="897"/>
      <c r="F84" s="905"/>
      <c r="G84" s="900"/>
      <c r="H84" s="902"/>
      <c r="I84" s="942"/>
      <c r="J84" s="911"/>
      <c r="K84" s="896"/>
      <c r="L84" s="896"/>
      <c r="M84" s="896"/>
      <c r="N84" s="896"/>
      <c r="O84" s="896"/>
      <c r="P84" s="896"/>
      <c r="Q84" s="912"/>
      <c r="R84" s="942"/>
      <c r="S84" s="941" t="s">
        <v>561</v>
      </c>
      <c r="T84" s="909" t="s">
        <v>562</v>
      </c>
      <c r="U84" s="938" t="s">
        <v>563</v>
      </c>
    </row>
    <row r="85" spans="1:21" s="78" customFormat="1" ht="5.25" customHeight="1">
      <c r="A85" s="900"/>
      <c r="B85" s="942"/>
      <c r="C85" s="942"/>
      <c r="D85" s="900"/>
      <c r="E85" s="897"/>
      <c r="F85" s="905"/>
      <c r="G85" s="900"/>
      <c r="H85" s="902"/>
      <c r="I85" s="942"/>
      <c r="J85" s="941" t="s">
        <v>564</v>
      </c>
      <c r="K85" s="909" t="s">
        <v>559</v>
      </c>
      <c r="L85" s="910"/>
      <c r="M85" s="941" t="s">
        <v>565</v>
      </c>
      <c r="N85" s="941" t="s">
        <v>566</v>
      </c>
      <c r="O85" s="941" t="s">
        <v>567</v>
      </c>
      <c r="P85" s="941" t="s">
        <v>568</v>
      </c>
      <c r="Q85" s="941" t="s">
        <v>569</v>
      </c>
      <c r="R85" s="942"/>
      <c r="S85" s="942"/>
      <c r="T85" s="911"/>
      <c r="U85" s="939"/>
    </row>
    <row r="86" spans="1:21" s="78" customFormat="1" ht="2.25" customHeight="1">
      <c r="A86" s="900"/>
      <c r="B86" s="942"/>
      <c r="C86" s="942"/>
      <c r="D86" s="900"/>
      <c r="E86" s="897"/>
      <c r="F86" s="905"/>
      <c r="G86" s="900"/>
      <c r="H86" s="902"/>
      <c r="I86" s="942"/>
      <c r="J86" s="942"/>
      <c r="K86" s="911"/>
      <c r="L86" s="912"/>
      <c r="M86" s="942"/>
      <c r="N86" s="942"/>
      <c r="O86" s="942"/>
      <c r="P86" s="942"/>
      <c r="Q86" s="942"/>
      <c r="R86" s="942"/>
      <c r="S86" s="942"/>
      <c r="T86" s="909" t="s">
        <v>570</v>
      </c>
      <c r="U86" s="939"/>
    </row>
    <row r="87" spans="1:21" s="78" customFormat="1" ht="56.25" customHeight="1">
      <c r="A87" s="911"/>
      <c r="B87" s="908"/>
      <c r="C87" s="908"/>
      <c r="D87" s="911"/>
      <c r="E87" s="912"/>
      <c r="F87" s="906"/>
      <c r="G87" s="911"/>
      <c r="H87" s="903"/>
      <c r="I87" s="908"/>
      <c r="J87" s="908"/>
      <c r="K87" s="546" t="s">
        <v>571</v>
      </c>
      <c r="L87" s="546" t="s">
        <v>572</v>
      </c>
      <c r="M87" s="908"/>
      <c r="N87" s="908"/>
      <c r="O87" s="908"/>
      <c r="P87" s="908"/>
      <c r="Q87" s="908"/>
      <c r="R87" s="908"/>
      <c r="S87" s="908"/>
      <c r="T87" s="911"/>
      <c r="U87" s="940"/>
    </row>
    <row r="88" spans="1:21" s="79" customFormat="1" ht="8.25" customHeight="1">
      <c r="A88" s="547" t="s">
        <v>477</v>
      </c>
      <c r="B88" s="548" t="s">
        <v>478</v>
      </c>
      <c r="C88" s="548" t="s">
        <v>479</v>
      </c>
      <c r="D88" s="932" t="s">
        <v>480</v>
      </c>
      <c r="E88" s="933"/>
      <c r="F88" s="549" t="s">
        <v>573</v>
      </c>
      <c r="G88" s="547" t="s">
        <v>574</v>
      </c>
      <c r="H88" s="547" t="s">
        <v>575</v>
      </c>
      <c r="I88" s="551" t="s">
        <v>576</v>
      </c>
      <c r="J88" s="551" t="s">
        <v>577</v>
      </c>
      <c r="K88" s="551" t="s">
        <v>578</v>
      </c>
      <c r="L88" s="551" t="s">
        <v>579</v>
      </c>
      <c r="M88" s="551" t="s">
        <v>580</v>
      </c>
      <c r="N88" s="551" t="s">
        <v>581</v>
      </c>
      <c r="O88" s="551" t="s">
        <v>582</v>
      </c>
      <c r="P88" s="551" t="s">
        <v>583</v>
      </c>
      <c r="Q88" s="551" t="s">
        <v>584</v>
      </c>
      <c r="R88" s="551" t="s">
        <v>585</v>
      </c>
      <c r="S88" s="551" t="s">
        <v>586</v>
      </c>
      <c r="T88" s="547" t="s">
        <v>587</v>
      </c>
      <c r="U88" s="552" t="s">
        <v>588</v>
      </c>
    </row>
    <row r="89" spans="1:21" ht="13.5" customHeight="1">
      <c r="A89" s="576"/>
      <c r="B89" s="577"/>
      <c r="C89" s="577" t="s">
        <v>627</v>
      </c>
      <c r="D89" s="936" t="s">
        <v>628</v>
      </c>
      <c r="E89" s="937"/>
      <c r="F89" s="578">
        <v>0</v>
      </c>
      <c r="G89" s="579">
        <v>100</v>
      </c>
      <c r="H89" s="580">
        <v>0</v>
      </c>
      <c r="I89" s="582">
        <v>100</v>
      </c>
      <c r="J89" s="582">
        <v>0</v>
      </c>
      <c r="K89" s="582">
        <v>0</v>
      </c>
      <c r="L89" s="582">
        <v>0</v>
      </c>
      <c r="M89" s="582">
        <v>0</v>
      </c>
      <c r="N89" s="582">
        <v>100</v>
      </c>
      <c r="O89" s="582">
        <v>0</v>
      </c>
      <c r="P89" s="582">
        <v>0</v>
      </c>
      <c r="Q89" s="582">
        <v>0</v>
      </c>
      <c r="R89" s="582">
        <v>0</v>
      </c>
      <c r="S89" s="582">
        <v>0</v>
      </c>
      <c r="T89" s="579">
        <v>0</v>
      </c>
      <c r="U89" s="699">
        <v>0</v>
      </c>
    </row>
    <row r="90" spans="1:21" ht="13.5" customHeight="1">
      <c r="A90" s="576"/>
      <c r="B90" s="577"/>
      <c r="C90" s="577" t="s">
        <v>597</v>
      </c>
      <c r="D90" s="936" t="s">
        <v>598</v>
      </c>
      <c r="E90" s="937"/>
      <c r="F90" s="581">
        <v>769117</v>
      </c>
      <c r="G90" s="579">
        <v>763834</v>
      </c>
      <c r="H90" s="580">
        <f aca="true" t="shared" si="2" ref="H90:H116">G90/F90</f>
        <v>0.9931310840873365</v>
      </c>
      <c r="I90" s="582">
        <v>763834</v>
      </c>
      <c r="J90" s="582">
        <v>763834</v>
      </c>
      <c r="K90" s="582">
        <v>763834</v>
      </c>
      <c r="L90" s="582">
        <v>0</v>
      </c>
      <c r="M90" s="582">
        <v>0</v>
      </c>
      <c r="N90" s="582">
        <v>0</v>
      </c>
      <c r="O90" s="582">
        <v>0</v>
      </c>
      <c r="P90" s="582">
        <v>0</v>
      </c>
      <c r="Q90" s="582">
        <v>0</v>
      </c>
      <c r="R90" s="582">
        <v>0</v>
      </c>
      <c r="S90" s="582">
        <v>0</v>
      </c>
      <c r="T90" s="579">
        <v>0</v>
      </c>
      <c r="U90" s="699">
        <v>0</v>
      </c>
    </row>
    <row r="91" spans="1:21" ht="13.5" customHeight="1">
      <c r="A91" s="576"/>
      <c r="B91" s="577"/>
      <c r="C91" s="577" t="s">
        <v>599</v>
      </c>
      <c r="D91" s="936" t="s">
        <v>600</v>
      </c>
      <c r="E91" s="937"/>
      <c r="F91" s="581">
        <v>56016</v>
      </c>
      <c r="G91" s="579">
        <v>63281</v>
      </c>
      <c r="H91" s="580">
        <f t="shared" si="2"/>
        <v>1.1296950871179663</v>
      </c>
      <c r="I91" s="582">
        <v>63281</v>
      </c>
      <c r="J91" s="582">
        <v>63281</v>
      </c>
      <c r="K91" s="582">
        <v>63281</v>
      </c>
      <c r="L91" s="582">
        <v>0</v>
      </c>
      <c r="M91" s="582">
        <v>0</v>
      </c>
      <c r="N91" s="582">
        <v>0</v>
      </c>
      <c r="O91" s="582">
        <v>0</v>
      </c>
      <c r="P91" s="582">
        <v>0</v>
      </c>
      <c r="Q91" s="582">
        <v>0</v>
      </c>
      <c r="R91" s="582">
        <v>0</v>
      </c>
      <c r="S91" s="582">
        <v>0</v>
      </c>
      <c r="T91" s="579">
        <v>0</v>
      </c>
      <c r="U91" s="699">
        <v>0</v>
      </c>
    </row>
    <row r="92" spans="1:21" ht="13.5" customHeight="1">
      <c r="A92" s="576"/>
      <c r="B92" s="577"/>
      <c r="C92" s="577" t="s">
        <v>601</v>
      </c>
      <c r="D92" s="936" t="s">
        <v>602</v>
      </c>
      <c r="E92" s="937"/>
      <c r="F92" s="581">
        <v>123579</v>
      </c>
      <c r="G92" s="579">
        <v>124679</v>
      </c>
      <c r="H92" s="580">
        <f t="shared" si="2"/>
        <v>1.0089011887132928</v>
      </c>
      <c r="I92" s="582">
        <v>124679</v>
      </c>
      <c r="J92" s="582">
        <v>124679</v>
      </c>
      <c r="K92" s="582">
        <v>124679</v>
      </c>
      <c r="L92" s="582">
        <v>0</v>
      </c>
      <c r="M92" s="582">
        <v>0</v>
      </c>
      <c r="N92" s="582">
        <v>0</v>
      </c>
      <c r="O92" s="582">
        <v>0</v>
      </c>
      <c r="P92" s="582">
        <v>0</v>
      </c>
      <c r="Q92" s="582">
        <v>0</v>
      </c>
      <c r="R92" s="582">
        <v>0</v>
      </c>
      <c r="S92" s="582">
        <v>0</v>
      </c>
      <c r="T92" s="579">
        <v>0</v>
      </c>
      <c r="U92" s="699">
        <v>0</v>
      </c>
    </row>
    <row r="93" spans="1:21" ht="13.5" customHeight="1">
      <c r="A93" s="576"/>
      <c r="B93" s="577"/>
      <c r="C93" s="577" t="s">
        <v>603</v>
      </c>
      <c r="D93" s="936" t="s">
        <v>604</v>
      </c>
      <c r="E93" s="937"/>
      <c r="F93" s="581">
        <v>20094</v>
      </c>
      <c r="G93" s="579">
        <v>20233</v>
      </c>
      <c r="H93" s="580">
        <f t="shared" si="2"/>
        <v>1.0069174878073057</v>
      </c>
      <c r="I93" s="582">
        <v>20233</v>
      </c>
      <c r="J93" s="582">
        <v>20233</v>
      </c>
      <c r="K93" s="582">
        <v>20233</v>
      </c>
      <c r="L93" s="582">
        <v>0</v>
      </c>
      <c r="M93" s="582">
        <v>0</v>
      </c>
      <c r="N93" s="582">
        <v>0</v>
      </c>
      <c r="O93" s="582">
        <v>0</v>
      </c>
      <c r="P93" s="582">
        <v>0</v>
      </c>
      <c r="Q93" s="582">
        <v>0</v>
      </c>
      <c r="R93" s="582">
        <v>0</v>
      </c>
      <c r="S93" s="582">
        <v>0</v>
      </c>
      <c r="T93" s="579">
        <v>0</v>
      </c>
      <c r="U93" s="699">
        <v>0</v>
      </c>
    </row>
    <row r="94" spans="1:21" ht="13.5" customHeight="1">
      <c r="A94" s="576"/>
      <c r="B94" s="577"/>
      <c r="C94" s="577" t="s">
        <v>623</v>
      </c>
      <c r="D94" s="936" t="s">
        <v>624</v>
      </c>
      <c r="E94" s="937"/>
      <c r="F94" s="581">
        <v>22800</v>
      </c>
      <c r="G94" s="579">
        <v>21337</v>
      </c>
      <c r="H94" s="580">
        <f t="shared" si="2"/>
        <v>0.9358333333333333</v>
      </c>
      <c r="I94" s="582">
        <v>21337</v>
      </c>
      <c r="J94" s="582">
        <v>21337</v>
      </c>
      <c r="K94" s="582">
        <v>21337</v>
      </c>
      <c r="L94" s="582">
        <v>0</v>
      </c>
      <c r="M94" s="582">
        <v>0</v>
      </c>
      <c r="N94" s="582">
        <v>0</v>
      </c>
      <c r="O94" s="582">
        <v>0</v>
      </c>
      <c r="P94" s="582">
        <v>0</v>
      </c>
      <c r="Q94" s="582">
        <v>0</v>
      </c>
      <c r="R94" s="582">
        <v>0</v>
      </c>
      <c r="S94" s="582">
        <v>0</v>
      </c>
      <c r="T94" s="579">
        <v>0</v>
      </c>
      <c r="U94" s="699">
        <v>0</v>
      </c>
    </row>
    <row r="95" spans="1:21" ht="13.5" customHeight="1">
      <c r="A95" s="576"/>
      <c r="B95" s="577"/>
      <c r="C95" s="577" t="s">
        <v>605</v>
      </c>
      <c r="D95" s="936" t="s">
        <v>606</v>
      </c>
      <c r="E95" s="937"/>
      <c r="F95" s="581">
        <v>61381</v>
      </c>
      <c r="G95" s="579">
        <v>46551</v>
      </c>
      <c r="H95" s="580">
        <f t="shared" si="2"/>
        <v>0.7583942913931021</v>
      </c>
      <c r="I95" s="582">
        <v>46551</v>
      </c>
      <c r="J95" s="582">
        <v>46551</v>
      </c>
      <c r="K95" s="582">
        <v>0</v>
      </c>
      <c r="L95" s="582">
        <v>46551</v>
      </c>
      <c r="M95" s="582">
        <v>0</v>
      </c>
      <c r="N95" s="582">
        <v>0</v>
      </c>
      <c r="O95" s="582">
        <v>0</v>
      </c>
      <c r="P95" s="582">
        <v>0</v>
      </c>
      <c r="Q95" s="582">
        <v>0</v>
      </c>
      <c r="R95" s="582">
        <v>0</v>
      </c>
      <c r="S95" s="582">
        <v>0</v>
      </c>
      <c r="T95" s="579">
        <v>0</v>
      </c>
      <c r="U95" s="699">
        <v>0</v>
      </c>
    </row>
    <row r="96" spans="1:21" ht="13.5" customHeight="1">
      <c r="A96" s="576"/>
      <c r="B96" s="577"/>
      <c r="C96" s="577" t="s">
        <v>607</v>
      </c>
      <c r="D96" s="936" t="s">
        <v>608</v>
      </c>
      <c r="E96" s="937"/>
      <c r="F96" s="581">
        <v>8344</v>
      </c>
      <c r="G96" s="579">
        <v>8490</v>
      </c>
      <c r="H96" s="580">
        <f t="shared" si="2"/>
        <v>1.017497603068073</v>
      </c>
      <c r="I96" s="582">
        <v>8490</v>
      </c>
      <c r="J96" s="582">
        <v>8490</v>
      </c>
      <c r="K96" s="582">
        <v>0</v>
      </c>
      <c r="L96" s="582">
        <v>8490</v>
      </c>
      <c r="M96" s="582">
        <v>0</v>
      </c>
      <c r="N96" s="582">
        <v>0</v>
      </c>
      <c r="O96" s="582">
        <v>0</v>
      </c>
      <c r="P96" s="582">
        <v>0</v>
      </c>
      <c r="Q96" s="582">
        <v>0</v>
      </c>
      <c r="R96" s="582">
        <v>0</v>
      </c>
      <c r="S96" s="582">
        <v>0</v>
      </c>
      <c r="T96" s="579">
        <v>0</v>
      </c>
      <c r="U96" s="699">
        <v>0</v>
      </c>
    </row>
    <row r="97" spans="1:21" ht="13.5" customHeight="1">
      <c r="A97" s="576"/>
      <c r="B97" s="577"/>
      <c r="C97" s="577" t="s">
        <v>609</v>
      </c>
      <c r="D97" s="936" t="s">
        <v>610</v>
      </c>
      <c r="E97" s="937"/>
      <c r="F97" s="581">
        <v>5586</v>
      </c>
      <c r="G97" s="579">
        <v>6400</v>
      </c>
      <c r="H97" s="580">
        <f t="shared" si="2"/>
        <v>1.145721446473326</v>
      </c>
      <c r="I97" s="582">
        <v>6400</v>
      </c>
      <c r="J97" s="582">
        <v>6400</v>
      </c>
      <c r="K97" s="582">
        <v>0</v>
      </c>
      <c r="L97" s="582">
        <v>6400</v>
      </c>
      <c r="M97" s="582">
        <v>0</v>
      </c>
      <c r="N97" s="582">
        <v>0</v>
      </c>
      <c r="O97" s="582">
        <v>0</v>
      </c>
      <c r="P97" s="582">
        <v>0</v>
      </c>
      <c r="Q97" s="582">
        <v>0</v>
      </c>
      <c r="R97" s="582">
        <v>0</v>
      </c>
      <c r="S97" s="582">
        <v>0</v>
      </c>
      <c r="T97" s="579">
        <v>0</v>
      </c>
      <c r="U97" s="699">
        <v>0</v>
      </c>
    </row>
    <row r="98" spans="1:21" ht="13.5" customHeight="1">
      <c r="A98" s="576"/>
      <c r="B98" s="577"/>
      <c r="C98" s="577" t="s">
        <v>611</v>
      </c>
      <c r="D98" s="936" t="s">
        <v>612</v>
      </c>
      <c r="E98" s="937"/>
      <c r="F98" s="581">
        <v>600</v>
      </c>
      <c r="G98" s="579">
        <v>300</v>
      </c>
      <c r="H98" s="580">
        <f t="shared" si="2"/>
        <v>0.5</v>
      </c>
      <c r="I98" s="582">
        <v>300</v>
      </c>
      <c r="J98" s="582">
        <v>300</v>
      </c>
      <c r="K98" s="582">
        <v>0</v>
      </c>
      <c r="L98" s="582">
        <v>300</v>
      </c>
      <c r="M98" s="582">
        <v>0</v>
      </c>
      <c r="N98" s="582">
        <v>0</v>
      </c>
      <c r="O98" s="582">
        <v>0</v>
      </c>
      <c r="P98" s="582">
        <v>0</v>
      </c>
      <c r="Q98" s="582">
        <v>0</v>
      </c>
      <c r="R98" s="582">
        <v>0</v>
      </c>
      <c r="S98" s="582">
        <v>0</v>
      </c>
      <c r="T98" s="579">
        <v>0</v>
      </c>
      <c r="U98" s="699">
        <v>0</v>
      </c>
    </row>
    <row r="99" spans="1:21" ht="13.5" customHeight="1">
      <c r="A99" s="576"/>
      <c r="B99" s="577"/>
      <c r="C99" s="577" t="s">
        <v>589</v>
      </c>
      <c r="D99" s="936" t="s">
        <v>590</v>
      </c>
      <c r="E99" s="937"/>
      <c r="F99" s="581">
        <v>165803</v>
      </c>
      <c r="G99" s="579">
        <v>159507</v>
      </c>
      <c r="H99" s="580">
        <f t="shared" si="2"/>
        <v>0.9620272250803664</v>
      </c>
      <c r="I99" s="582">
        <v>159507</v>
      </c>
      <c r="J99" s="582">
        <v>159507</v>
      </c>
      <c r="K99" s="582">
        <v>0</v>
      </c>
      <c r="L99" s="582">
        <v>159507</v>
      </c>
      <c r="M99" s="582">
        <v>0</v>
      </c>
      <c r="N99" s="582">
        <v>0</v>
      </c>
      <c r="O99" s="582">
        <v>0</v>
      </c>
      <c r="P99" s="582">
        <v>0</v>
      </c>
      <c r="Q99" s="582">
        <v>0</v>
      </c>
      <c r="R99" s="582">
        <v>0</v>
      </c>
      <c r="S99" s="582">
        <v>0</v>
      </c>
      <c r="T99" s="579">
        <v>0</v>
      </c>
      <c r="U99" s="699">
        <v>0</v>
      </c>
    </row>
    <row r="100" spans="1:21" ht="13.5" customHeight="1">
      <c r="A100" s="576"/>
      <c r="B100" s="577"/>
      <c r="C100" s="577" t="s">
        <v>629</v>
      </c>
      <c r="D100" s="936" t="s">
        <v>630</v>
      </c>
      <c r="E100" s="937"/>
      <c r="F100" s="581">
        <v>2461</v>
      </c>
      <c r="G100" s="579">
        <v>1800</v>
      </c>
      <c r="H100" s="580">
        <f t="shared" si="2"/>
        <v>0.7314099959366112</v>
      </c>
      <c r="I100" s="582">
        <v>1800</v>
      </c>
      <c r="J100" s="582">
        <v>1800</v>
      </c>
      <c r="K100" s="582">
        <v>0</v>
      </c>
      <c r="L100" s="582">
        <v>1800</v>
      </c>
      <c r="M100" s="582">
        <v>0</v>
      </c>
      <c r="N100" s="582">
        <v>0</v>
      </c>
      <c r="O100" s="582">
        <v>0</v>
      </c>
      <c r="P100" s="582">
        <v>0</v>
      </c>
      <c r="Q100" s="582">
        <v>0</v>
      </c>
      <c r="R100" s="582">
        <v>0</v>
      </c>
      <c r="S100" s="582">
        <v>0</v>
      </c>
      <c r="T100" s="579">
        <v>0</v>
      </c>
      <c r="U100" s="699">
        <v>0</v>
      </c>
    </row>
    <row r="101" spans="1:21" ht="17.25" customHeight="1">
      <c r="A101" s="576"/>
      <c r="B101" s="577"/>
      <c r="C101" s="577" t="s">
        <v>631</v>
      </c>
      <c r="D101" s="936" t="s">
        <v>632</v>
      </c>
      <c r="E101" s="937"/>
      <c r="F101" s="581">
        <v>5300</v>
      </c>
      <c r="G101" s="579">
        <v>3500</v>
      </c>
      <c r="H101" s="580">
        <f t="shared" si="2"/>
        <v>0.660377358490566</v>
      </c>
      <c r="I101" s="582">
        <v>3500</v>
      </c>
      <c r="J101" s="582">
        <v>3500</v>
      </c>
      <c r="K101" s="582">
        <v>0</v>
      </c>
      <c r="L101" s="582">
        <v>3500</v>
      </c>
      <c r="M101" s="582">
        <v>0</v>
      </c>
      <c r="N101" s="582">
        <v>0</v>
      </c>
      <c r="O101" s="582">
        <v>0</v>
      </c>
      <c r="P101" s="582">
        <v>0</v>
      </c>
      <c r="Q101" s="582">
        <v>0</v>
      </c>
      <c r="R101" s="582">
        <v>0</v>
      </c>
      <c r="S101" s="582">
        <v>0</v>
      </c>
      <c r="T101" s="579">
        <v>0</v>
      </c>
      <c r="U101" s="699">
        <v>0</v>
      </c>
    </row>
    <row r="102" spans="1:21" ht="17.25" customHeight="1">
      <c r="A102" s="576"/>
      <c r="B102" s="577"/>
      <c r="C102" s="577" t="s">
        <v>633</v>
      </c>
      <c r="D102" s="936" t="s">
        <v>634</v>
      </c>
      <c r="E102" s="937"/>
      <c r="F102" s="581">
        <v>9000</v>
      </c>
      <c r="G102" s="579">
        <v>9500</v>
      </c>
      <c r="H102" s="580">
        <f t="shared" si="2"/>
        <v>1.0555555555555556</v>
      </c>
      <c r="I102" s="582">
        <v>9500</v>
      </c>
      <c r="J102" s="582">
        <v>9500</v>
      </c>
      <c r="K102" s="582">
        <v>0</v>
      </c>
      <c r="L102" s="582">
        <v>9500</v>
      </c>
      <c r="M102" s="582">
        <v>0</v>
      </c>
      <c r="N102" s="582">
        <v>0</v>
      </c>
      <c r="O102" s="582">
        <v>0</v>
      </c>
      <c r="P102" s="582">
        <v>0</v>
      </c>
      <c r="Q102" s="582">
        <v>0</v>
      </c>
      <c r="R102" s="582">
        <v>0</v>
      </c>
      <c r="S102" s="582">
        <v>0</v>
      </c>
      <c r="T102" s="579">
        <v>0</v>
      </c>
      <c r="U102" s="699">
        <v>0</v>
      </c>
    </row>
    <row r="103" spans="1:21" ht="13.5" customHeight="1">
      <c r="A103" s="576"/>
      <c r="B103" s="577"/>
      <c r="C103" s="577" t="s">
        <v>613</v>
      </c>
      <c r="D103" s="936" t="s">
        <v>614</v>
      </c>
      <c r="E103" s="937"/>
      <c r="F103" s="581">
        <v>29753</v>
      </c>
      <c r="G103" s="579">
        <v>32558</v>
      </c>
      <c r="H103" s="580">
        <f t="shared" si="2"/>
        <v>1.0942762074412664</v>
      </c>
      <c r="I103" s="582">
        <v>32558</v>
      </c>
      <c r="J103" s="582">
        <v>32558</v>
      </c>
      <c r="K103" s="582">
        <v>0</v>
      </c>
      <c r="L103" s="582">
        <v>32558</v>
      </c>
      <c r="M103" s="582">
        <v>0</v>
      </c>
      <c r="N103" s="582">
        <v>0</v>
      </c>
      <c r="O103" s="582">
        <v>0</v>
      </c>
      <c r="P103" s="582">
        <v>0</v>
      </c>
      <c r="Q103" s="582">
        <v>0</v>
      </c>
      <c r="R103" s="582">
        <v>0</v>
      </c>
      <c r="S103" s="582">
        <v>0</v>
      </c>
      <c r="T103" s="579">
        <v>0</v>
      </c>
      <c r="U103" s="699">
        <v>0</v>
      </c>
    </row>
    <row r="104" spans="1:21" ht="13.5" customHeight="1">
      <c r="A104" s="576"/>
      <c r="B104" s="577"/>
      <c r="C104" s="577" t="s">
        <v>615</v>
      </c>
      <c r="D104" s="936" t="s">
        <v>616</v>
      </c>
      <c r="E104" s="937"/>
      <c r="F104" s="581">
        <v>380</v>
      </c>
      <c r="G104" s="579">
        <v>520</v>
      </c>
      <c r="H104" s="580">
        <f t="shared" si="2"/>
        <v>1.368421052631579</v>
      </c>
      <c r="I104" s="582">
        <v>520</v>
      </c>
      <c r="J104" s="582">
        <v>520</v>
      </c>
      <c r="K104" s="582">
        <v>0</v>
      </c>
      <c r="L104" s="582">
        <v>520</v>
      </c>
      <c r="M104" s="582">
        <v>0</v>
      </c>
      <c r="N104" s="582">
        <v>0</v>
      </c>
      <c r="O104" s="582">
        <v>0</v>
      </c>
      <c r="P104" s="582">
        <v>0</v>
      </c>
      <c r="Q104" s="582">
        <v>0</v>
      </c>
      <c r="R104" s="582">
        <v>0</v>
      </c>
      <c r="S104" s="582">
        <v>0</v>
      </c>
      <c r="T104" s="579">
        <v>0</v>
      </c>
      <c r="U104" s="699">
        <v>0</v>
      </c>
    </row>
    <row r="105" spans="1:21" ht="17.25" customHeight="1">
      <c r="A105" s="576"/>
      <c r="B105" s="577"/>
      <c r="C105" s="577" t="s">
        <v>617</v>
      </c>
      <c r="D105" s="936" t="s">
        <v>618</v>
      </c>
      <c r="E105" s="937"/>
      <c r="F105" s="581">
        <v>16083</v>
      </c>
      <c r="G105" s="579">
        <v>16378</v>
      </c>
      <c r="H105" s="580">
        <f t="shared" si="2"/>
        <v>1.0183423490642294</v>
      </c>
      <c r="I105" s="582">
        <v>16378</v>
      </c>
      <c r="J105" s="582">
        <v>16378</v>
      </c>
      <c r="K105" s="582">
        <v>0</v>
      </c>
      <c r="L105" s="582">
        <v>16378</v>
      </c>
      <c r="M105" s="582">
        <v>0</v>
      </c>
      <c r="N105" s="582">
        <v>0</v>
      </c>
      <c r="O105" s="582">
        <v>0</v>
      </c>
      <c r="P105" s="582">
        <v>0</v>
      </c>
      <c r="Q105" s="582">
        <v>0</v>
      </c>
      <c r="R105" s="582">
        <v>0</v>
      </c>
      <c r="S105" s="582">
        <v>0</v>
      </c>
      <c r="T105" s="579">
        <v>0</v>
      </c>
      <c r="U105" s="699">
        <v>0</v>
      </c>
    </row>
    <row r="106" spans="1:21" ht="17.25" customHeight="1">
      <c r="A106" s="576"/>
      <c r="B106" s="577"/>
      <c r="C106" s="577" t="s">
        <v>635</v>
      </c>
      <c r="D106" s="936" t="s">
        <v>636</v>
      </c>
      <c r="E106" s="937"/>
      <c r="F106" s="581">
        <v>14700</v>
      </c>
      <c r="G106" s="579">
        <v>12700</v>
      </c>
      <c r="H106" s="580">
        <f t="shared" si="2"/>
        <v>0.8639455782312925</v>
      </c>
      <c r="I106" s="582">
        <v>12700</v>
      </c>
      <c r="J106" s="582">
        <v>12700</v>
      </c>
      <c r="K106" s="582">
        <v>0</v>
      </c>
      <c r="L106" s="582">
        <v>12700</v>
      </c>
      <c r="M106" s="582">
        <v>0</v>
      </c>
      <c r="N106" s="582">
        <v>0</v>
      </c>
      <c r="O106" s="582">
        <v>0</v>
      </c>
      <c r="P106" s="582">
        <v>0</v>
      </c>
      <c r="Q106" s="582">
        <v>0</v>
      </c>
      <c r="R106" s="582">
        <v>0</v>
      </c>
      <c r="S106" s="582">
        <v>0</v>
      </c>
      <c r="T106" s="579">
        <v>0</v>
      </c>
      <c r="U106" s="699">
        <v>0</v>
      </c>
    </row>
    <row r="107" spans="1:21" ht="17.25" customHeight="1">
      <c r="A107" s="576"/>
      <c r="B107" s="577"/>
      <c r="C107" s="577" t="s">
        <v>637</v>
      </c>
      <c r="D107" s="936" t="s">
        <v>638</v>
      </c>
      <c r="E107" s="937"/>
      <c r="F107" s="581">
        <v>2500</v>
      </c>
      <c r="G107" s="579">
        <v>3000</v>
      </c>
      <c r="H107" s="580">
        <f t="shared" si="2"/>
        <v>1.2</v>
      </c>
      <c r="I107" s="582">
        <v>3000</v>
      </c>
      <c r="J107" s="582">
        <v>3000</v>
      </c>
      <c r="K107" s="582">
        <v>0</v>
      </c>
      <c r="L107" s="582">
        <v>3000</v>
      </c>
      <c r="M107" s="582">
        <v>0</v>
      </c>
      <c r="N107" s="582">
        <v>0</v>
      </c>
      <c r="O107" s="582">
        <v>0</v>
      </c>
      <c r="P107" s="582">
        <v>0</v>
      </c>
      <c r="Q107" s="582">
        <v>0</v>
      </c>
      <c r="R107" s="582">
        <v>0</v>
      </c>
      <c r="S107" s="582">
        <v>0</v>
      </c>
      <c r="T107" s="579">
        <v>0</v>
      </c>
      <c r="U107" s="699">
        <v>0</v>
      </c>
    </row>
    <row r="108" spans="1:21" ht="17.25" customHeight="1">
      <c r="A108" s="576"/>
      <c r="B108" s="577"/>
      <c r="C108" s="577" t="s">
        <v>639</v>
      </c>
      <c r="D108" s="936" t="s">
        <v>640</v>
      </c>
      <c r="E108" s="937"/>
      <c r="F108" s="581">
        <v>28422</v>
      </c>
      <c r="G108" s="579">
        <v>13300</v>
      </c>
      <c r="H108" s="580">
        <f t="shared" si="2"/>
        <v>0.4679473647174724</v>
      </c>
      <c r="I108" s="582">
        <v>13300</v>
      </c>
      <c r="J108" s="582">
        <v>13300</v>
      </c>
      <c r="K108" s="582">
        <v>0</v>
      </c>
      <c r="L108" s="582">
        <v>13300</v>
      </c>
      <c r="M108" s="582">
        <v>0</v>
      </c>
      <c r="N108" s="582">
        <v>0</v>
      </c>
      <c r="O108" s="582">
        <v>0</v>
      </c>
      <c r="P108" s="582">
        <v>0</v>
      </c>
      <c r="Q108" s="582">
        <v>0</v>
      </c>
      <c r="R108" s="582">
        <v>0</v>
      </c>
      <c r="S108" s="582">
        <v>0</v>
      </c>
      <c r="T108" s="579">
        <v>0</v>
      </c>
      <c r="U108" s="699">
        <v>0</v>
      </c>
    </row>
    <row r="109" spans="1:21" ht="13.5" customHeight="1">
      <c r="A109" s="576"/>
      <c r="B109" s="577"/>
      <c r="C109" s="577" t="s">
        <v>619</v>
      </c>
      <c r="D109" s="936" t="s">
        <v>620</v>
      </c>
      <c r="E109" s="937"/>
      <c r="F109" s="583">
        <v>3648</v>
      </c>
      <c r="G109" s="579">
        <v>296738</v>
      </c>
      <c r="H109" s="580">
        <f t="shared" si="2"/>
        <v>81.34265350877193</v>
      </c>
      <c r="I109" s="582">
        <v>0</v>
      </c>
      <c r="J109" s="582">
        <v>0</v>
      </c>
      <c r="K109" s="582">
        <v>0</v>
      </c>
      <c r="L109" s="582">
        <v>0</v>
      </c>
      <c r="M109" s="582">
        <v>0</v>
      </c>
      <c r="N109" s="582">
        <v>0</v>
      </c>
      <c r="O109" s="582">
        <v>0</v>
      </c>
      <c r="P109" s="582">
        <v>0</v>
      </c>
      <c r="Q109" s="582">
        <v>0</v>
      </c>
      <c r="R109" s="582">
        <v>296738</v>
      </c>
      <c r="S109" s="582">
        <v>296738</v>
      </c>
      <c r="T109" s="579">
        <v>0</v>
      </c>
      <c r="U109" s="699">
        <v>0</v>
      </c>
    </row>
    <row r="110" spans="1:21" s="78" customFormat="1" ht="13.5" customHeight="1">
      <c r="A110" s="543"/>
      <c r="B110" s="560" t="s">
        <v>256</v>
      </c>
      <c r="C110" s="560"/>
      <c r="D110" s="934" t="s">
        <v>257</v>
      </c>
      <c r="E110" s="935"/>
      <c r="F110" s="584">
        <f>SUM(F111:F116)</f>
        <v>49207</v>
      </c>
      <c r="G110" s="585">
        <f>SUM(G111:G116)</f>
        <v>49071</v>
      </c>
      <c r="H110" s="580">
        <f t="shared" si="2"/>
        <v>0.9972361655861971</v>
      </c>
      <c r="I110" s="564">
        <v>49071</v>
      </c>
      <c r="J110" s="564">
        <v>49071</v>
      </c>
      <c r="K110" s="564">
        <v>4571</v>
      </c>
      <c r="L110" s="564">
        <v>44500</v>
      </c>
      <c r="M110" s="564">
        <v>0</v>
      </c>
      <c r="N110" s="564">
        <v>0</v>
      </c>
      <c r="O110" s="564">
        <v>0</v>
      </c>
      <c r="P110" s="564">
        <v>0</v>
      </c>
      <c r="Q110" s="564">
        <v>0</v>
      </c>
      <c r="R110" s="564">
        <v>0</v>
      </c>
      <c r="S110" s="564">
        <v>0</v>
      </c>
      <c r="T110" s="566">
        <v>0</v>
      </c>
      <c r="U110" s="692">
        <v>0</v>
      </c>
    </row>
    <row r="111" spans="1:21" ht="13.5" customHeight="1">
      <c r="A111" s="576"/>
      <c r="B111" s="577"/>
      <c r="C111" s="577" t="s">
        <v>601</v>
      </c>
      <c r="D111" s="936" t="s">
        <v>602</v>
      </c>
      <c r="E111" s="937"/>
      <c r="F111" s="586">
        <v>457</v>
      </c>
      <c r="G111" s="579">
        <v>571</v>
      </c>
      <c r="H111" s="580">
        <f t="shared" si="2"/>
        <v>1.24945295404814</v>
      </c>
      <c r="I111" s="582">
        <v>571</v>
      </c>
      <c r="J111" s="582">
        <v>571</v>
      </c>
      <c r="K111" s="582">
        <v>571</v>
      </c>
      <c r="L111" s="582">
        <v>0</v>
      </c>
      <c r="M111" s="582">
        <v>0</v>
      </c>
      <c r="N111" s="582">
        <v>0</v>
      </c>
      <c r="O111" s="582">
        <v>0</v>
      </c>
      <c r="P111" s="582">
        <v>0</v>
      </c>
      <c r="Q111" s="582">
        <v>0</v>
      </c>
      <c r="R111" s="582">
        <v>0</v>
      </c>
      <c r="S111" s="582">
        <v>0</v>
      </c>
      <c r="T111" s="579">
        <v>0</v>
      </c>
      <c r="U111" s="699">
        <v>0</v>
      </c>
    </row>
    <row r="112" spans="1:21" ht="13.5" customHeight="1">
      <c r="A112" s="576"/>
      <c r="B112" s="577"/>
      <c r="C112" s="577" t="s">
        <v>623</v>
      </c>
      <c r="D112" s="936" t="s">
        <v>624</v>
      </c>
      <c r="E112" s="937"/>
      <c r="F112" s="581">
        <v>3200</v>
      </c>
      <c r="G112" s="579">
        <v>4000</v>
      </c>
      <c r="H112" s="580">
        <f t="shared" si="2"/>
        <v>1.25</v>
      </c>
      <c r="I112" s="582">
        <v>4000</v>
      </c>
      <c r="J112" s="582">
        <v>4000</v>
      </c>
      <c r="K112" s="582">
        <v>4000</v>
      </c>
      <c r="L112" s="582">
        <v>0</v>
      </c>
      <c r="M112" s="582">
        <v>0</v>
      </c>
      <c r="N112" s="582">
        <v>0</v>
      </c>
      <c r="O112" s="582">
        <v>0</v>
      </c>
      <c r="P112" s="582">
        <v>0</v>
      </c>
      <c r="Q112" s="582">
        <v>0</v>
      </c>
      <c r="R112" s="582">
        <v>0</v>
      </c>
      <c r="S112" s="582">
        <v>0</v>
      </c>
      <c r="T112" s="579">
        <v>0</v>
      </c>
      <c r="U112" s="699">
        <v>0</v>
      </c>
    </row>
    <row r="113" spans="1:21" ht="13.5" customHeight="1">
      <c r="A113" s="576"/>
      <c r="B113" s="577"/>
      <c r="C113" s="577" t="s">
        <v>605</v>
      </c>
      <c r="D113" s="936" t="s">
        <v>606</v>
      </c>
      <c r="E113" s="937"/>
      <c r="F113" s="581">
        <v>12500</v>
      </c>
      <c r="G113" s="579">
        <v>12900</v>
      </c>
      <c r="H113" s="580">
        <f t="shared" si="2"/>
        <v>1.032</v>
      </c>
      <c r="I113" s="582">
        <v>12900</v>
      </c>
      <c r="J113" s="582">
        <v>12900</v>
      </c>
      <c r="K113" s="582">
        <v>0</v>
      </c>
      <c r="L113" s="582">
        <v>12900</v>
      </c>
      <c r="M113" s="582">
        <v>0</v>
      </c>
      <c r="N113" s="582">
        <v>0</v>
      </c>
      <c r="O113" s="582">
        <v>0</v>
      </c>
      <c r="P113" s="582">
        <v>0</v>
      </c>
      <c r="Q113" s="582">
        <v>0</v>
      </c>
      <c r="R113" s="582">
        <v>0</v>
      </c>
      <c r="S113" s="582">
        <v>0</v>
      </c>
      <c r="T113" s="579">
        <v>0</v>
      </c>
      <c r="U113" s="699">
        <v>0</v>
      </c>
    </row>
    <row r="114" spans="1:21" ht="13.5" customHeight="1">
      <c r="A114" s="576"/>
      <c r="B114" s="577"/>
      <c r="C114" s="577" t="s">
        <v>589</v>
      </c>
      <c r="D114" s="936" t="s">
        <v>590</v>
      </c>
      <c r="E114" s="937"/>
      <c r="F114" s="581">
        <v>31050</v>
      </c>
      <c r="G114" s="579">
        <v>29600</v>
      </c>
      <c r="H114" s="580">
        <f t="shared" si="2"/>
        <v>0.9533011272141707</v>
      </c>
      <c r="I114" s="582">
        <v>29600</v>
      </c>
      <c r="J114" s="582">
        <v>29600</v>
      </c>
      <c r="K114" s="582">
        <v>0</v>
      </c>
      <c r="L114" s="582">
        <v>29600</v>
      </c>
      <c r="M114" s="582">
        <v>0</v>
      </c>
      <c r="N114" s="582">
        <v>0</v>
      </c>
      <c r="O114" s="582">
        <v>0</v>
      </c>
      <c r="P114" s="582">
        <v>0</v>
      </c>
      <c r="Q114" s="582">
        <v>0</v>
      </c>
      <c r="R114" s="582">
        <v>0</v>
      </c>
      <c r="S114" s="582">
        <v>0</v>
      </c>
      <c r="T114" s="579">
        <v>0</v>
      </c>
      <c r="U114" s="699">
        <v>0</v>
      </c>
    </row>
    <row r="115" spans="1:21" ht="13.5" customHeight="1">
      <c r="A115" s="576"/>
      <c r="B115" s="577"/>
      <c r="C115" s="577" t="s">
        <v>613</v>
      </c>
      <c r="D115" s="936" t="s">
        <v>614</v>
      </c>
      <c r="E115" s="937"/>
      <c r="F115" s="581">
        <v>500</v>
      </c>
      <c r="G115" s="579">
        <v>500</v>
      </c>
      <c r="H115" s="580">
        <f t="shared" si="2"/>
        <v>1</v>
      </c>
      <c r="I115" s="582">
        <v>500</v>
      </c>
      <c r="J115" s="582">
        <v>500</v>
      </c>
      <c r="K115" s="582">
        <v>0</v>
      </c>
      <c r="L115" s="582">
        <v>500</v>
      </c>
      <c r="M115" s="582">
        <v>0</v>
      </c>
      <c r="N115" s="582">
        <v>0</v>
      </c>
      <c r="O115" s="582">
        <v>0</v>
      </c>
      <c r="P115" s="582">
        <v>0</v>
      </c>
      <c r="Q115" s="582">
        <v>0</v>
      </c>
      <c r="R115" s="582">
        <v>0</v>
      </c>
      <c r="S115" s="582">
        <v>0</v>
      </c>
      <c r="T115" s="579">
        <v>0</v>
      </c>
      <c r="U115" s="699">
        <v>0</v>
      </c>
    </row>
    <row r="116" spans="1:21" ht="13.5" customHeight="1">
      <c r="A116" s="576"/>
      <c r="B116" s="577"/>
      <c r="C116" s="577" t="s">
        <v>615</v>
      </c>
      <c r="D116" s="936" t="s">
        <v>616</v>
      </c>
      <c r="E116" s="937"/>
      <c r="F116" s="581">
        <v>1500</v>
      </c>
      <c r="G116" s="579">
        <v>1500</v>
      </c>
      <c r="H116" s="580">
        <f t="shared" si="2"/>
        <v>1</v>
      </c>
      <c r="I116" s="582">
        <v>1500</v>
      </c>
      <c r="J116" s="582">
        <v>1500</v>
      </c>
      <c r="K116" s="582">
        <v>0</v>
      </c>
      <c r="L116" s="582">
        <v>1500</v>
      </c>
      <c r="M116" s="582">
        <v>0</v>
      </c>
      <c r="N116" s="582">
        <v>0</v>
      </c>
      <c r="O116" s="582">
        <v>0</v>
      </c>
      <c r="P116" s="582">
        <v>0</v>
      </c>
      <c r="Q116" s="582">
        <v>0</v>
      </c>
      <c r="R116" s="582">
        <v>0</v>
      </c>
      <c r="S116" s="582">
        <v>0</v>
      </c>
      <c r="T116" s="579">
        <v>0</v>
      </c>
      <c r="U116" s="699">
        <v>0</v>
      </c>
    </row>
    <row r="117" spans="1:21" ht="6" customHeight="1">
      <c r="A117" s="930"/>
      <c r="B117" s="930"/>
      <c r="C117" s="930"/>
      <c r="D117" s="930"/>
      <c r="E117" s="930"/>
      <c r="F117" s="930"/>
      <c r="G117" s="930"/>
      <c r="H117" s="930"/>
      <c r="I117" s="930"/>
      <c r="J117" s="930"/>
      <c r="K117" s="930"/>
      <c r="L117" s="930"/>
      <c r="M117" s="930"/>
      <c r="N117" s="930"/>
      <c r="O117" s="930"/>
      <c r="P117" s="930"/>
      <c r="Q117" s="930"/>
      <c r="R117" s="930"/>
      <c r="S117" s="930"/>
      <c r="T117" s="930"/>
      <c r="U117" s="930"/>
    </row>
    <row r="118" spans="1:21" ht="13.5" customHeight="1">
      <c r="A118" s="930"/>
      <c r="B118" s="930"/>
      <c r="C118" s="930"/>
      <c r="D118" s="930"/>
      <c r="E118" s="930"/>
      <c r="F118" s="930"/>
      <c r="G118" s="930"/>
      <c r="H118" s="930"/>
      <c r="I118" s="930"/>
      <c r="J118" s="930"/>
      <c r="K118" s="930"/>
      <c r="L118" s="930"/>
      <c r="M118" s="930"/>
      <c r="N118" s="930"/>
      <c r="O118" s="930"/>
      <c r="P118" s="930"/>
      <c r="Q118" s="930"/>
      <c r="R118" s="930"/>
      <c r="S118" s="930"/>
      <c r="T118" s="931"/>
      <c r="U118" s="571"/>
    </row>
    <row r="119" spans="1:21" ht="18.75" customHeight="1">
      <c r="A119" s="930"/>
      <c r="B119" s="930"/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/>
      <c r="P119" s="930"/>
      <c r="Q119" s="930"/>
      <c r="R119" s="930"/>
      <c r="S119" s="930"/>
      <c r="T119" s="930"/>
      <c r="U119" s="930"/>
    </row>
    <row r="120" spans="1:21" ht="23.25" customHeight="1">
      <c r="A120" s="541"/>
      <c r="B120" s="950"/>
      <c r="C120" s="950"/>
      <c r="D120" s="951"/>
      <c r="E120" s="952"/>
      <c r="F120" s="953"/>
      <c r="G120" s="954"/>
      <c r="H120" s="542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955"/>
      <c r="U120" s="955"/>
    </row>
    <row r="121" spans="1:21" s="78" customFormat="1" ht="8.25" customHeight="1">
      <c r="A121" s="909" t="s">
        <v>13</v>
      </c>
      <c r="B121" s="941" t="s">
        <v>217</v>
      </c>
      <c r="C121" s="941" t="s">
        <v>14</v>
      </c>
      <c r="D121" s="909" t="s">
        <v>236</v>
      </c>
      <c r="E121" s="910"/>
      <c r="F121" s="913" t="s">
        <v>556</v>
      </c>
      <c r="G121" s="907" t="s">
        <v>476</v>
      </c>
      <c r="H121" s="901" t="s">
        <v>137</v>
      </c>
      <c r="I121" s="904" t="s">
        <v>557</v>
      </c>
      <c r="J121" s="893"/>
      <c r="K121" s="893"/>
      <c r="L121" s="893"/>
      <c r="M121" s="893"/>
      <c r="N121" s="893"/>
      <c r="O121" s="893"/>
      <c r="P121" s="893"/>
      <c r="Q121" s="893"/>
      <c r="R121" s="893"/>
      <c r="S121" s="893"/>
      <c r="T121" s="893"/>
      <c r="U121" s="894"/>
    </row>
    <row r="122" spans="1:21" s="78" customFormat="1" ht="11.25" customHeight="1">
      <c r="A122" s="900"/>
      <c r="B122" s="942"/>
      <c r="C122" s="942"/>
      <c r="D122" s="900"/>
      <c r="E122" s="897"/>
      <c r="F122" s="905"/>
      <c r="G122" s="900"/>
      <c r="H122" s="902"/>
      <c r="I122" s="941" t="s">
        <v>558</v>
      </c>
      <c r="J122" s="909" t="s">
        <v>559</v>
      </c>
      <c r="K122" s="895"/>
      <c r="L122" s="895"/>
      <c r="M122" s="895"/>
      <c r="N122" s="895"/>
      <c r="O122" s="895"/>
      <c r="P122" s="895"/>
      <c r="Q122" s="910"/>
      <c r="R122" s="941" t="s">
        <v>560</v>
      </c>
      <c r="S122" s="904" t="s">
        <v>559</v>
      </c>
      <c r="T122" s="893"/>
      <c r="U122" s="894"/>
    </row>
    <row r="123" spans="1:21" s="78" customFormat="1" ht="2.25" customHeight="1">
      <c r="A123" s="900"/>
      <c r="B123" s="942"/>
      <c r="C123" s="942"/>
      <c r="D123" s="900"/>
      <c r="E123" s="897"/>
      <c r="F123" s="905"/>
      <c r="G123" s="900"/>
      <c r="H123" s="902"/>
      <c r="I123" s="942"/>
      <c r="J123" s="911"/>
      <c r="K123" s="896"/>
      <c r="L123" s="896"/>
      <c r="M123" s="896"/>
      <c r="N123" s="896"/>
      <c r="O123" s="896"/>
      <c r="P123" s="896"/>
      <c r="Q123" s="912"/>
      <c r="R123" s="942"/>
      <c r="S123" s="941" t="s">
        <v>561</v>
      </c>
      <c r="T123" s="909" t="s">
        <v>562</v>
      </c>
      <c r="U123" s="938" t="s">
        <v>563</v>
      </c>
    </row>
    <row r="124" spans="1:21" s="78" customFormat="1" ht="5.25" customHeight="1">
      <c r="A124" s="900"/>
      <c r="B124" s="942"/>
      <c r="C124" s="942"/>
      <c r="D124" s="900"/>
      <c r="E124" s="897"/>
      <c r="F124" s="905"/>
      <c r="G124" s="900"/>
      <c r="H124" s="902"/>
      <c r="I124" s="942"/>
      <c r="J124" s="941" t="s">
        <v>564</v>
      </c>
      <c r="K124" s="909" t="s">
        <v>559</v>
      </c>
      <c r="L124" s="910"/>
      <c r="M124" s="941" t="s">
        <v>565</v>
      </c>
      <c r="N124" s="941" t="s">
        <v>566</v>
      </c>
      <c r="O124" s="941" t="s">
        <v>567</v>
      </c>
      <c r="P124" s="941" t="s">
        <v>568</v>
      </c>
      <c r="Q124" s="941" t="s">
        <v>569</v>
      </c>
      <c r="R124" s="942"/>
      <c r="S124" s="942"/>
      <c r="T124" s="911"/>
      <c r="U124" s="939"/>
    </row>
    <row r="125" spans="1:21" s="78" customFormat="1" ht="2.25" customHeight="1">
      <c r="A125" s="900"/>
      <c r="B125" s="942"/>
      <c r="C125" s="942"/>
      <c r="D125" s="900"/>
      <c r="E125" s="897"/>
      <c r="F125" s="905"/>
      <c r="G125" s="900"/>
      <c r="H125" s="902"/>
      <c r="I125" s="942"/>
      <c r="J125" s="942"/>
      <c r="K125" s="911"/>
      <c r="L125" s="912"/>
      <c r="M125" s="942"/>
      <c r="N125" s="942"/>
      <c r="O125" s="942"/>
      <c r="P125" s="942"/>
      <c r="Q125" s="942"/>
      <c r="R125" s="942"/>
      <c r="S125" s="942"/>
      <c r="T125" s="909" t="s">
        <v>570</v>
      </c>
      <c r="U125" s="939"/>
    </row>
    <row r="126" spans="1:21" s="78" customFormat="1" ht="57" customHeight="1">
      <c r="A126" s="911"/>
      <c r="B126" s="908"/>
      <c r="C126" s="908"/>
      <c r="D126" s="911"/>
      <c r="E126" s="912"/>
      <c r="F126" s="906"/>
      <c r="G126" s="911"/>
      <c r="H126" s="903"/>
      <c r="I126" s="908"/>
      <c r="J126" s="908"/>
      <c r="K126" s="546" t="s">
        <v>571</v>
      </c>
      <c r="L126" s="546" t="s">
        <v>572</v>
      </c>
      <c r="M126" s="908"/>
      <c r="N126" s="908"/>
      <c r="O126" s="908"/>
      <c r="P126" s="908"/>
      <c r="Q126" s="908"/>
      <c r="R126" s="908"/>
      <c r="S126" s="908"/>
      <c r="T126" s="911"/>
      <c r="U126" s="940"/>
    </row>
    <row r="127" spans="1:21" s="79" customFormat="1" ht="8.25" customHeight="1">
      <c r="A127" s="547" t="s">
        <v>477</v>
      </c>
      <c r="B127" s="548" t="s">
        <v>478</v>
      </c>
      <c r="C127" s="548" t="s">
        <v>479</v>
      </c>
      <c r="D127" s="932" t="s">
        <v>480</v>
      </c>
      <c r="E127" s="933"/>
      <c r="F127" s="549" t="s">
        <v>573</v>
      </c>
      <c r="G127" s="547" t="s">
        <v>574</v>
      </c>
      <c r="H127" s="547" t="s">
        <v>575</v>
      </c>
      <c r="I127" s="551" t="s">
        <v>576</v>
      </c>
      <c r="J127" s="551" t="s">
        <v>577</v>
      </c>
      <c r="K127" s="551" t="s">
        <v>578</v>
      </c>
      <c r="L127" s="551" t="s">
        <v>579</v>
      </c>
      <c r="M127" s="551" t="s">
        <v>580</v>
      </c>
      <c r="N127" s="551" t="s">
        <v>581</v>
      </c>
      <c r="O127" s="551" t="s">
        <v>582</v>
      </c>
      <c r="P127" s="551" t="s">
        <v>583</v>
      </c>
      <c r="Q127" s="551" t="s">
        <v>584</v>
      </c>
      <c r="R127" s="551" t="s">
        <v>585</v>
      </c>
      <c r="S127" s="551" t="s">
        <v>586</v>
      </c>
      <c r="T127" s="547" t="s">
        <v>587</v>
      </c>
      <c r="U127" s="552" t="s">
        <v>588</v>
      </c>
    </row>
    <row r="128" spans="1:21" s="78" customFormat="1" ht="13.5" customHeight="1">
      <c r="A128" s="543"/>
      <c r="B128" s="560" t="s">
        <v>258</v>
      </c>
      <c r="C128" s="560"/>
      <c r="D128" s="934" t="s">
        <v>110</v>
      </c>
      <c r="E128" s="960"/>
      <c r="F128" s="584">
        <f>SUM(F129:F132)</f>
        <v>12650</v>
      </c>
      <c r="G128" s="584">
        <f>SUM(G129:G132)</f>
        <v>14977</v>
      </c>
      <c r="H128" s="573">
        <f>G128/F128</f>
        <v>1.1839525691699604</v>
      </c>
      <c r="I128" s="693">
        <f>SUM(I129:I132)</f>
        <v>14977</v>
      </c>
      <c r="J128" s="693">
        <v>14977</v>
      </c>
      <c r="K128" s="693">
        <v>0</v>
      </c>
      <c r="L128" s="693">
        <v>14977</v>
      </c>
      <c r="M128" s="693">
        <v>0</v>
      </c>
      <c r="N128" s="693">
        <v>0</v>
      </c>
      <c r="O128" s="693">
        <v>0</v>
      </c>
      <c r="P128" s="693">
        <v>0</v>
      </c>
      <c r="Q128" s="693">
        <v>0</v>
      </c>
      <c r="R128" s="693">
        <v>0</v>
      </c>
      <c r="S128" s="693">
        <v>0</v>
      </c>
      <c r="T128" s="694">
        <v>0</v>
      </c>
      <c r="U128" s="695">
        <v>0</v>
      </c>
    </row>
    <row r="129" spans="1:21" ht="30" customHeight="1">
      <c r="A129" s="576"/>
      <c r="B129" s="577"/>
      <c r="C129" s="577" t="s">
        <v>641</v>
      </c>
      <c r="D129" s="936" t="s">
        <v>642</v>
      </c>
      <c r="E129" s="937"/>
      <c r="F129" s="581">
        <v>6200</v>
      </c>
      <c r="G129" s="579">
        <v>6202</v>
      </c>
      <c r="H129" s="573">
        <f aca="true" t="shared" si="3" ref="H129:H152">G129/F129</f>
        <v>1.0003225806451612</v>
      </c>
      <c r="I129" s="700">
        <v>6202</v>
      </c>
      <c r="J129" s="700">
        <v>6202</v>
      </c>
      <c r="K129" s="700">
        <v>0</v>
      </c>
      <c r="L129" s="700">
        <v>6202</v>
      </c>
      <c r="M129" s="700">
        <v>0</v>
      </c>
      <c r="N129" s="700">
        <v>0</v>
      </c>
      <c r="O129" s="700">
        <v>0</v>
      </c>
      <c r="P129" s="700">
        <v>0</v>
      </c>
      <c r="Q129" s="700">
        <v>0</v>
      </c>
      <c r="R129" s="700">
        <v>0</v>
      </c>
      <c r="S129" s="700">
        <v>0</v>
      </c>
      <c r="T129" s="701">
        <v>0</v>
      </c>
      <c r="U129" s="702">
        <v>0</v>
      </c>
    </row>
    <row r="130" spans="1:21" ht="13.5" customHeight="1">
      <c r="A130" s="576"/>
      <c r="B130" s="577"/>
      <c r="C130" s="577" t="s">
        <v>605</v>
      </c>
      <c r="D130" s="936" t="s">
        <v>606</v>
      </c>
      <c r="E130" s="937"/>
      <c r="F130" s="581">
        <v>1200</v>
      </c>
      <c r="G130" s="579">
        <v>1200</v>
      </c>
      <c r="H130" s="573">
        <f t="shared" si="3"/>
        <v>1</v>
      </c>
      <c r="I130" s="700">
        <v>1200</v>
      </c>
      <c r="J130" s="700">
        <v>1200</v>
      </c>
      <c r="K130" s="700">
        <v>0</v>
      </c>
      <c r="L130" s="700">
        <v>1200</v>
      </c>
      <c r="M130" s="700">
        <v>0</v>
      </c>
      <c r="N130" s="700">
        <v>0</v>
      </c>
      <c r="O130" s="700">
        <v>0</v>
      </c>
      <c r="P130" s="700">
        <v>0</v>
      </c>
      <c r="Q130" s="700">
        <v>0</v>
      </c>
      <c r="R130" s="700">
        <v>0</v>
      </c>
      <c r="S130" s="700">
        <v>0</v>
      </c>
      <c r="T130" s="701">
        <v>0</v>
      </c>
      <c r="U130" s="702">
        <v>0</v>
      </c>
    </row>
    <row r="131" spans="1:21" ht="13.5" customHeight="1">
      <c r="A131" s="576"/>
      <c r="B131" s="577"/>
      <c r="C131" s="577" t="s">
        <v>615</v>
      </c>
      <c r="D131" s="936" t="s">
        <v>616</v>
      </c>
      <c r="E131" s="937"/>
      <c r="F131" s="581">
        <v>4650</v>
      </c>
      <c r="G131" s="579">
        <v>6975</v>
      </c>
      <c r="H131" s="573">
        <f t="shared" si="3"/>
        <v>1.5</v>
      </c>
      <c r="I131" s="700">
        <v>6975</v>
      </c>
      <c r="J131" s="700">
        <v>6975</v>
      </c>
      <c r="K131" s="700">
        <v>0</v>
      </c>
      <c r="L131" s="700">
        <v>6975</v>
      </c>
      <c r="M131" s="700">
        <v>0</v>
      </c>
      <c r="N131" s="700">
        <v>0</v>
      </c>
      <c r="O131" s="700">
        <v>0</v>
      </c>
      <c r="P131" s="700">
        <v>0</v>
      </c>
      <c r="Q131" s="700">
        <v>0</v>
      </c>
      <c r="R131" s="700">
        <v>0</v>
      </c>
      <c r="S131" s="700">
        <v>0</v>
      </c>
      <c r="T131" s="701">
        <v>0</v>
      </c>
      <c r="U131" s="702">
        <v>0</v>
      </c>
    </row>
    <row r="132" spans="1:21" ht="17.25" customHeight="1">
      <c r="A132" s="576"/>
      <c r="B132" s="577"/>
      <c r="C132" s="577" t="s">
        <v>637</v>
      </c>
      <c r="D132" s="936" t="s">
        <v>638</v>
      </c>
      <c r="E132" s="937"/>
      <c r="F132" s="581">
        <v>600</v>
      </c>
      <c r="G132" s="579">
        <v>600</v>
      </c>
      <c r="H132" s="573">
        <f t="shared" si="3"/>
        <v>1</v>
      </c>
      <c r="I132" s="700">
        <v>600</v>
      </c>
      <c r="J132" s="700">
        <v>600</v>
      </c>
      <c r="K132" s="700">
        <v>0</v>
      </c>
      <c r="L132" s="700">
        <v>600</v>
      </c>
      <c r="M132" s="700">
        <v>0</v>
      </c>
      <c r="N132" s="700">
        <v>0</v>
      </c>
      <c r="O132" s="700">
        <v>0</v>
      </c>
      <c r="P132" s="700">
        <v>0</v>
      </c>
      <c r="Q132" s="700">
        <v>0</v>
      </c>
      <c r="R132" s="700">
        <v>0</v>
      </c>
      <c r="S132" s="700">
        <v>0</v>
      </c>
      <c r="T132" s="701">
        <v>0</v>
      </c>
      <c r="U132" s="702">
        <v>0</v>
      </c>
    </row>
    <row r="133" spans="1:21" s="616" customFormat="1" ht="17.25" customHeight="1">
      <c r="A133" s="610" t="s">
        <v>49</v>
      </c>
      <c r="B133" s="611"/>
      <c r="C133" s="611"/>
      <c r="D133" s="948" t="s">
        <v>50</v>
      </c>
      <c r="E133" s="963"/>
      <c r="F133" s="617">
        <f>SUM(F134)</f>
        <v>512</v>
      </c>
      <c r="G133" s="617">
        <f>SUM(G134)</f>
        <v>513</v>
      </c>
      <c r="H133" s="622">
        <f t="shared" si="3"/>
        <v>1.001953125</v>
      </c>
      <c r="I133" s="696">
        <v>513</v>
      </c>
      <c r="J133" s="696">
        <v>513</v>
      </c>
      <c r="K133" s="696">
        <v>0</v>
      </c>
      <c r="L133" s="696">
        <v>513</v>
      </c>
      <c r="M133" s="696">
        <v>0</v>
      </c>
      <c r="N133" s="696">
        <v>0</v>
      </c>
      <c r="O133" s="696">
        <v>0</v>
      </c>
      <c r="P133" s="696">
        <v>0</v>
      </c>
      <c r="Q133" s="696">
        <v>0</v>
      </c>
      <c r="R133" s="696">
        <v>0</v>
      </c>
      <c r="S133" s="696">
        <v>0</v>
      </c>
      <c r="T133" s="697">
        <v>0</v>
      </c>
      <c r="U133" s="698">
        <v>0</v>
      </c>
    </row>
    <row r="134" spans="1:21" s="78" customFormat="1" ht="17.25" customHeight="1">
      <c r="A134" s="543"/>
      <c r="B134" s="560" t="s">
        <v>51</v>
      </c>
      <c r="C134" s="560"/>
      <c r="D134" s="934" t="s">
        <v>52</v>
      </c>
      <c r="E134" s="935"/>
      <c r="F134" s="584">
        <f>SUM(F135:F136)</f>
        <v>512</v>
      </c>
      <c r="G134" s="585">
        <f>SUM(G135:G136)</f>
        <v>513</v>
      </c>
      <c r="H134" s="573">
        <f t="shared" si="3"/>
        <v>1.001953125</v>
      </c>
      <c r="I134" s="693">
        <v>513</v>
      </c>
      <c r="J134" s="693">
        <v>513</v>
      </c>
      <c r="K134" s="693">
        <v>0</v>
      </c>
      <c r="L134" s="693">
        <v>513</v>
      </c>
      <c r="M134" s="693">
        <v>0</v>
      </c>
      <c r="N134" s="693">
        <v>0</v>
      </c>
      <c r="O134" s="693">
        <v>0</v>
      </c>
      <c r="P134" s="693">
        <v>0</v>
      </c>
      <c r="Q134" s="693">
        <v>0</v>
      </c>
      <c r="R134" s="693">
        <v>0</v>
      </c>
      <c r="S134" s="693">
        <v>0</v>
      </c>
      <c r="T134" s="694">
        <v>0</v>
      </c>
      <c r="U134" s="695">
        <v>0</v>
      </c>
    </row>
    <row r="135" spans="1:21" ht="17.25" customHeight="1">
      <c r="A135" s="576"/>
      <c r="B135" s="577"/>
      <c r="C135" s="577" t="s">
        <v>637</v>
      </c>
      <c r="D135" s="936" t="s">
        <v>638</v>
      </c>
      <c r="E135" s="937"/>
      <c r="F135" s="586">
        <v>212</v>
      </c>
      <c r="G135" s="579">
        <v>213</v>
      </c>
      <c r="H135" s="573">
        <f t="shared" si="3"/>
        <v>1.0047169811320755</v>
      </c>
      <c r="I135" s="700">
        <v>213</v>
      </c>
      <c r="J135" s="700">
        <v>213</v>
      </c>
      <c r="K135" s="700">
        <v>0</v>
      </c>
      <c r="L135" s="700">
        <v>213</v>
      </c>
      <c r="M135" s="700">
        <v>0</v>
      </c>
      <c r="N135" s="700">
        <v>0</v>
      </c>
      <c r="O135" s="700">
        <v>0</v>
      </c>
      <c r="P135" s="700">
        <v>0</v>
      </c>
      <c r="Q135" s="700">
        <v>0</v>
      </c>
      <c r="R135" s="700">
        <v>0</v>
      </c>
      <c r="S135" s="700">
        <v>0</v>
      </c>
      <c r="T135" s="701">
        <v>0</v>
      </c>
      <c r="U135" s="702">
        <v>0</v>
      </c>
    </row>
    <row r="136" spans="1:21" ht="17.25" customHeight="1">
      <c r="A136" s="576"/>
      <c r="B136" s="577"/>
      <c r="C136" s="577" t="s">
        <v>639</v>
      </c>
      <c r="D136" s="936" t="s">
        <v>640</v>
      </c>
      <c r="E136" s="937"/>
      <c r="F136" s="583">
        <v>300</v>
      </c>
      <c r="G136" s="579">
        <v>300</v>
      </c>
      <c r="H136" s="573">
        <f t="shared" si="3"/>
        <v>1</v>
      </c>
      <c r="I136" s="700">
        <v>300</v>
      </c>
      <c r="J136" s="700">
        <v>300</v>
      </c>
      <c r="K136" s="700">
        <v>0</v>
      </c>
      <c r="L136" s="700">
        <v>300</v>
      </c>
      <c r="M136" s="700">
        <v>0</v>
      </c>
      <c r="N136" s="700">
        <v>0</v>
      </c>
      <c r="O136" s="700">
        <v>0</v>
      </c>
      <c r="P136" s="700">
        <v>0</v>
      </c>
      <c r="Q136" s="700">
        <v>0</v>
      </c>
      <c r="R136" s="700">
        <v>0</v>
      </c>
      <c r="S136" s="700">
        <v>0</v>
      </c>
      <c r="T136" s="701">
        <v>0</v>
      </c>
      <c r="U136" s="702">
        <v>0</v>
      </c>
    </row>
    <row r="137" spans="1:21" s="616" customFormat="1" ht="17.25" customHeight="1">
      <c r="A137" s="610" t="s">
        <v>53</v>
      </c>
      <c r="B137" s="611"/>
      <c r="C137" s="611"/>
      <c r="D137" s="948" t="s">
        <v>54</v>
      </c>
      <c r="E137" s="949"/>
      <c r="F137" s="623">
        <f>SUM(F138,F148)</f>
        <v>48250</v>
      </c>
      <c r="G137" s="624">
        <f>SUM(G138,G148)</f>
        <v>54730</v>
      </c>
      <c r="H137" s="622">
        <f t="shared" si="3"/>
        <v>1.134300518134715</v>
      </c>
      <c r="I137" s="696">
        <v>54730</v>
      </c>
      <c r="J137" s="696">
        <v>38730</v>
      </c>
      <c r="K137" s="696">
        <v>4200</v>
      </c>
      <c r="L137" s="696">
        <v>34530</v>
      </c>
      <c r="M137" s="696">
        <v>0</v>
      </c>
      <c r="N137" s="696">
        <v>16000</v>
      </c>
      <c r="O137" s="696">
        <v>0</v>
      </c>
      <c r="P137" s="696">
        <v>0</v>
      </c>
      <c r="Q137" s="696">
        <v>0</v>
      </c>
      <c r="R137" s="696">
        <v>0</v>
      </c>
      <c r="S137" s="696">
        <v>0</v>
      </c>
      <c r="T137" s="697">
        <v>0</v>
      </c>
      <c r="U137" s="698">
        <v>0</v>
      </c>
    </row>
    <row r="138" spans="1:21" s="78" customFormat="1" ht="13.5" customHeight="1">
      <c r="A138" s="543"/>
      <c r="B138" s="560" t="s">
        <v>259</v>
      </c>
      <c r="C138" s="560"/>
      <c r="D138" s="934" t="s">
        <v>260</v>
      </c>
      <c r="E138" s="935"/>
      <c r="F138" s="584">
        <f>SUM(F139:F147)</f>
        <v>47250</v>
      </c>
      <c r="G138" s="585">
        <f>SUM(G139:G147)</f>
        <v>53730</v>
      </c>
      <c r="H138" s="573">
        <f t="shared" si="3"/>
        <v>1.1371428571428572</v>
      </c>
      <c r="I138" s="693">
        <v>53730</v>
      </c>
      <c r="J138" s="693">
        <v>37730</v>
      </c>
      <c r="K138" s="693">
        <v>4200</v>
      </c>
      <c r="L138" s="693">
        <v>33530</v>
      </c>
      <c r="M138" s="693">
        <v>0</v>
      </c>
      <c r="N138" s="693">
        <v>16000</v>
      </c>
      <c r="O138" s="693">
        <v>0</v>
      </c>
      <c r="P138" s="693">
        <v>0</v>
      </c>
      <c r="Q138" s="693">
        <v>0</v>
      </c>
      <c r="R138" s="693">
        <v>0</v>
      </c>
      <c r="S138" s="693">
        <v>0</v>
      </c>
      <c r="T138" s="694">
        <v>0</v>
      </c>
      <c r="U138" s="695">
        <v>0</v>
      </c>
    </row>
    <row r="139" spans="1:21" ht="13.5" customHeight="1">
      <c r="A139" s="576"/>
      <c r="B139" s="577"/>
      <c r="C139" s="577" t="s">
        <v>627</v>
      </c>
      <c r="D139" s="936" t="s">
        <v>628</v>
      </c>
      <c r="E139" s="937"/>
      <c r="F139" s="586">
        <v>16000</v>
      </c>
      <c r="G139" s="579">
        <v>16000</v>
      </c>
      <c r="H139" s="573">
        <f t="shared" si="3"/>
        <v>1</v>
      </c>
      <c r="I139" s="700">
        <v>16000</v>
      </c>
      <c r="J139" s="700">
        <v>0</v>
      </c>
      <c r="K139" s="700">
        <v>0</v>
      </c>
      <c r="L139" s="700">
        <v>0</v>
      </c>
      <c r="M139" s="700">
        <v>0</v>
      </c>
      <c r="N139" s="700">
        <v>16000</v>
      </c>
      <c r="O139" s="700">
        <v>0</v>
      </c>
      <c r="P139" s="700">
        <v>0</v>
      </c>
      <c r="Q139" s="700">
        <v>0</v>
      </c>
      <c r="R139" s="700">
        <v>0</v>
      </c>
      <c r="S139" s="700">
        <v>0</v>
      </c>
      <c r="T139" s="701">
        <v>0</v>
      </c>
      <c r="U139" s="702">
        <v>0</v>
      </c>
    </row>
    <row r="140" spans="1:21" ht="13.5" customHeight="1">
      <c r="A140" s="576"/>
      <c r="B140" s="577"/>
      <c r="C140" s="577" t="s">
        <v>623</v>
      </c>
      <c r="D140" s="936" t="s">
        <v>624</v>
      </c>
      <c r="E140" s="937"/>
      <c r="F140" s="581">
        <v>4200</v>
      </c>
      <c r="G140" s="579">
        <v>4200</v>
      </c>
      <c r="H140" s="573">
        <f t="shared" si="3"/>
        <v>1</v>
      </c>
      <c r="I140" s="700">
        <v>4200</v>
      </c>
      <c r="J140" s="700">
        <v>4200</v>
      </c>
      <c r="K140" s="700">
        <v>4200</v>
      </c>
      <c r="L140" s="700">
        <v>0</v>
      </c>
      <c r="M140" s="700">
        <v>0</v>
      </c>
      <c r="N140" s="700">
        <v>0</v>
      </c>
      <c r="O140" s="700">
        <v>0</v>
      </c>
      <c r="P140" s="700">
        <v>0</v>
      </c>
      <c r="Q140" s="700">
        <v>0</v>
      </c>
      <c r="R140" s="700">
        <v>0</v>
      </c>
      <c r="S140" s="700">
        <v>0</v>
      </c>
      <c r="T140" s="701">
        <v>0</v>
      </c>
      <c r="U140" s="702">
        <v>0</v>
      </c>
    </row>
    <row r="141" spans="1:21" ht="13.5" customHeight="1">
      <c r="A141" s="576"/>
      <c r="B141" s="577"/>
      <c r="C141" s="577" t="s">
        <v>605</v>
      </c>
      <c r="D141" s="936" t="s">
        <v>606</v>
      </c>
      <c r="E141" s="937"/>
      <c r="F141" s="581">
        <v>14250</v>
      </c>
      <c r="G141" s="579">
        <v>14910</v>
      </c>
      <c r="H141" s="573">
        <f t="shared" si="3"/>
        <v>1.0463157894736843</v>
      </c>
      <c r="I141" s="700">
        <v>14910</v>
      </c>
      <c r="J141" s="700">
        <v>14910</v>
      </c>
      <c r="K141" s="700">
        <v>0</v>
      </c>
      <c r="L141" s="700">
        <v>14910</v>
      </c>
      <c r="M141" s="700">
        <v>0</v>
      </c>
      <c r="N141" s="700">
        <v>0</v>
      </c>
      <c r="O141" s="700">
        <v>0</v>
      </c>
      <c r="P141" s="700">
        <v>0</v>
      </c>
      <c r="Q141" s="700">
        <v>0</v>
      </c>
      <c r="R141" s="700">
        <v>0</v>
      </c>
      <c r="S141" s="700">
        <v>0</v>
      </c>
      <c r="T141" s="701">
        <v>0</v>
      </c>
      <c r="U141" s="702">
        <v>0</v>
      </c>
    </row>
    <row r="142" spans="1:21" ht="13.5" customHeight="1">
      <c r="A142" s="576"/>
      <c r="B142" s="577"/>
      <c r="C142" s="577" t="s">
        <v>607</v>
      </c>
      <c r="D142" s="936" t="s">
        <v>608</v>
      </c>
      <c r="E142" s="937"/>
      <c r="F142" s="581">
        <v>3600</v>
      </c>
      <c r="G142" s="579">
        <v>3200</v>
      </c>
      <c r="H142" s="573">
        <f t="shared" si="3"/>
        <v>0.8888888888888888</v>
      </c>
      <c r="I142" s="700">
        <v>3200</v>
      </c>
      <c r="J142" s="700">
        <v>3200</v>
      </c>
      <c r="K142" s="700">
        <v>0</v>
      </c>
      <c r="L142" s="700">
        <v>3200</v>
      </c>
      <c r="M142" s="700">
        <v>0</v>
      </c>
      <c r="N142" s="700">
        <v>0</v>
      </c>
      <c r="O142" s="700">
        <v>0</v>
      </c>
      <c r="P142" s="700">
        <v>0</v>
      </c>
      <c r="Q142" s="700">
        <v>0</v>
      </c>
      <c r="R142" s="700">
        <v>0</v>
      </c>
      <c r="S142" s="700">
        <v>0</v>
      </c>
      <c r="T142" s="701">
        <v>0</v>
      </c>
      <c r="U142" s="702">
        <v>0</v>
      </c>
    </row>
    <row r="143" spans="1:21" ht="13.5" customHeight="1">
      <c r="A143" s="576"/>
      <c r="B143" s="577"/>
      <c r="C143" s="577" t="s">
        <v>609</v>
      </c>
      <c r="D143" s="936" t="s">
        <v>610</v>
      </c>
      <c r="E143" s="937"/>
      <c r="F143" s="581">
        <v>3300</v>
      </c>
      <c r="G143" s="579">
        <v>8400</v>
      </c>
      <c r="H143" s="573">
        <f t="shared" si="3"/>
        <v>2.5454545454545454</v>
      </c>
      <c r="I143" s="700">
        <v>8400</v>
      </c>
      <c r="J143" s="700">
        <v>8400</v>
      </c>
      <c r="K143" s="700">
        <v>0</v>
      </c>
      <c r="L143" s="700">
        <v>8400</v>
      </c>
      <c r="M143" s="700">
        <v>0</v>
      </c>
      <c r="N143" s="700">
        <v>0</v>
      </c>
      <c r="O143" s="700">
        <v>0</v>
      </c>
      <c r="P143" s="700">
        <v>0</v>
      </c>
      <c r="Q143" s="700">
        <v>0</v>
      </c>
      <c r="R143" s="700">
        <v>0</v>
      </c>
      <c r="S143" s="700">
        <v>0</v>
      </c>
      <c r="T143" s="701">
        <v>0</v>
      </c>
      <c r="U143" s="702">
        <v>0</v>
      </c>
    </row>
    <row r="144" spans="1:21" ht="13.5" customHeight="1">
      <c r="A144" s="576"/>
      <c r="B144" s="577"/>
      <c r="C144" s="577" t="s">
        <v>611</v>
      </c>
      <c r="D144" s="936" t="s">
        <v>612</v>
      </c>
      <c r="E144" s="937"/>
      <c r="F144" s="581">
        <v>1000</v>
      </c>
      <c r="G144" s="579">
        <v>350</v>
      </c>
      <c r="H144" s="573">
        <f t="shared" si="3"/>
        <v>0.35</v>
      </c>
      <c r="I144" s="700">
        <v>350</v>
      </c>
      <c r="J144" s="700">
        <v>350</v>
      </c>
      <c r="K144" s="700">
        <v>0</v>
      </c>
      <c r="L144" s="700">
        <v>350</v>
      </c>
      <c r="M144" s="700">
        <v>0</v>
      </c>
      <c r="N144" s="700">
        <v>0</v>
      </c>
      <c r="O144" s="700">
        <v>0</v>
      </c>
      <c r="P144" s="700">
        <v>0</v>
      </c>
      <c r="Q144" s="700">
        <v>0</v>
      </c>
      <c r="R144" s="700">
        <v>0</v>
      </c>
      <c r="S144" s="700">
        <v>0</v>
      </c>
      <c r="T144" s="701">
        <v>0</v>
      </c>
      <c r="U144" s="702">
        <v>0</v>
      </c>
    </row>
    <row r="145" spans="1:21" ht="13.5" customHeight="1">
      <c r="A145" s="576"/>
      <c r="B145" s="577"/>
      <c r="C145" s="577" t="s">
        <v>589</v>
      </c>
      <c r="D145" s="936" t="s">
        <v>590</v>
      </c>
      <c r="E145" s="937"/>
      <c r="F145" s="581">
        <v>900</v>
      </c>
      <c r="G145" s="579">
        <v>3200</v>
      </c>
      <c r="H145" s="573">
        <f t="shared" si="3"/>
        <v>3.5555555555555554</v>
      </c>
      <c r="I145" s="700">
        <v>3200</v>
      </c>
      <c r="J145" s="700">
        <v>3200</v>
      </c>
      <c r="K145" s="700">
        <v>0</v>
      </c>
      <c r="L145" s="700">
        <v>3200</v>
      </c>
      <c r="M145" s="700">
        <v>0</v>
      </c>
      <c r="N145" s="700">
        <v>0</v>
      </c>
      <c r="O145" s="700">
        <v>0</v>
      </c>
      <c r="P145" s="700">
        <v>0</v>
      </c>
      <c r="Q145" s="700">
        <v>0</v>
      </c>
      <c r="R145" s="700">
        <v>0</v>
      </c>
      <c r="S145" s="700">
        <v>0</v>
      </c>
      <c r="T145" s="701">
        <v>0</v>
      </c>
      <c r="U145" s="702">
        <v>0</v>
      </c>
    </row>
    <row r="146" spans="1:21" ht="13.5" customHeight="1">
      <c r="A146" s="576"/>
      <c r="B146" s="577"/>
      <c r="C146" s="577" t="s">
        <v>613</v>
      </c>
      <c r="D146" s="936" t="s">
        <v>614</v>
      </c>
      <c r="E146" s="937"/>
      <c r="F146" s="581">
        <v>600</v>
      </c>
      <c r="G146" s="579">
        <v>720</v>
      </c>
      <c r="H146" s="573">
        <f t="shared" si="3"/>
        <v>1.2</v>
      </c>
      <c r="I146" s="700">
        <v>720</v>
      </c>
      <c r="J146" s="700">
        <v>720</v>
      </c>
      <c r="K146" s="700">
        <v>0</v>
      </c>
      <c r="L146" s="700">
        <v>720</v>
      </c>
      <c r="M146" s="700">
        <v>0</v>
      </c>
      <c r="N146" s="700">
        <v>0</v>
      </c>
      <c r="O146" s="700">
        <v>0</v>
      </c>
      <c r="P146" s="700">
        <v>0</v>
      </c>
      <c r="Q146" s="700">
        <v>0</v>
      </c>
      <c r="R146" s="700">
        <v>0</v>
      </c>
      <c r="S146" s="700">
        <v>0</v>
      </c>
      <c r="T146" s="701">
        <v>0</v>
      </c>
      <c r="U146" s="702">
        <v>0</v>
      </c>
    </row>
    <row r="147" spans="1:21" ht="13.5" customHeight="1">
      <c r="A147" s="576"/>
      <c r="B147" s="577"/>
      <c r="C147" s="577" t="s">
        <v>615</v>
      </c>
      <c r="D147" s="936" t="s">
        <v>616</v>
      </c>
      <c r="E147" s="937"/>
      <c r="F147" s="583">
        <v>3400</v>
      </c>
      <c r="G147" s="579">
        <v>2750</v>
      </c>
      <c r="H147" s="573">
        <f t="shared" si="3"/>
        <v>0.8088235294117647</v>
      </c>
      <c r="I147" s="700">
        <v>2750</v>
      </c>
      <c r="J147" s="700">
        <v>2750</v>
      </c>
      <c r="K147" s="700">
        <v>0</v>
      </c>
      <c r="L147" s="700">
        <v>2750</v>
      </c>
      <c r="M147" s="700">
        <v>0</v>
      </c>
      <c r="N147" s="700">
        <v>0</v>
      </c>
      <c r="O147" s="700">
        <v>0</v>
      </c>
      <c r="P147" s="700">
        <v>0</v>
      </c>
      <c r="Q147" s="700">
        <v>0</v>
      </c>
      <c r="R147" s="700">
        <v>0</v>
      </c>
      <c r="S147" s="700">
        <v>0</v>
      </c>
      <c r="T147" s="701">
        <v>0</v>
      </c>
      <c r="U147" s="702">
        <v>0</v>
      </c>
    </row>
    <row r="148" spans="1:21" s="78" customFormat="1" ht="13.5" customHeight="1">
      <c r="A148" s="543"/>
      <c r="B148" s="560" t="s">
        <v>55</v>
      </c>
      <c r="C148" s="560"/>
      <c r="D148" s="934" t="s">
        <v>56</v>
      </c>
      <c r="E148" s="935"/>
      <c r="F148" s="584">
        <f>SUM(F149:F151)</f>
        <v>1000</v>
      </c>
      <c r="G148" s="585">
        <f>SUM(G149:G151)</f>
        <v>1000</v>
      </c>
      <c r="H148" s="573">
        <f t="shared" si="3"/>
        <v>1</v>
      </c>
      <c r="I148" s="693">
        <v>1000</v>
      </c>
      <c r="J148" s="693">
        <v>1000</v>
      </c>
      <c r="K148" s="693">
        <v>0</v>
      </c>
      <c r="L148" s="693">
        <v>1000</v>
      </c>
      <c r="M148" s="693">
        <v>0</v>
      </c>
      <c r="N148" s="693">
        <v>0</v>
      </c>
      <c r="O148" s="693">
        <v>0</v>
      </c>
      <c r="P148" s="693">
        <v>0</v>
      </c>
      <c r="Q148" s="693">
        <v>0</v>
      </c>
      <c r="R148" s="693">
        <v>0</v>
      </c>
      <c r="S148" s="693">
        <v>0</v>
      </c>
      <c r="T148" s="694">
        <v>0</v>
      </c>
      <c r="U148" s="695">
        <v>0</v>
      </c>
    </row>
    <row r="149" spans="1:21" ht="13.5" customHeight="1">
      <c r="A149" s="576"/>
      <c r="B149" s="577"/>
      <c r="C149" s="577" t="s">
        <v>605</v>
      </c>
      <c r="D149" s="936" t="s">
        <v>606</v>
      </c>
      <c r="E149" s="937"/>
      <c r="F149" s="586">
        <v>100</v>
      </c>
      <c r="G149" s="579">
        <v>300</v>
      </c>
      <c r="H149" s="573">
        <f t="shared" si="3"/>
        <v>3</v>
      </c>
      <c r="I149" s="700">
        <v>300</v>
      </c>
      <c r="J149" s="700">
        <v>300</v>
      </c>
      <c r="K149" s="700">
        <v>0</v>
      </c>
      <c r="L149" s="700">
        <v>300</v>
      </c>
      <c r="M149" s="700">
        <v>0</v>
      </c>
      <c r="N149" s="700">
        <v>0</v>
      </c>
      <c r="O149" s="700">
        <v>0</v>
      </c>
      <c r="P149" s="700">
        <v>0</v>
      </c>
      <c r="Q149" s="700">
        <v>0</v>
      </c>
      <c r="R149" s="700">
        <v>0</v>
      </c>
      <c r="S149" s="700">
        <v>0</v>
      </c>
      <c r="T149" s="701">
        <v>0</v>
      </c>
      <c r="U149" s="702">
        <v>0</v>
      </c>
    </row>
    <row r="150" spans="1:21" ht="17.25" customHeight="1">
      <c r="A150" s="576"/>
      <c r="B150" s="577"/>
      <c r="C150" s="577" t="s">
        <v>637</v>
      </c>
      <c r="D150" s="936" t="s">
        <v>638</v>
      </c>
      <c r="E150" s="937"/>
      <c r="F150" s="581">
        <v>300</v>
      </c>
      <c r="G150" s="579">
        <v>200</v>
      </c>
      <c r="H150" s="573">
        <f t="shared" si="3"/>
        <v>0.6666666666666666</v>
      </c>
      <c r="I150" s="700">
        <v>200</v>
      </c>
      <c r="J150" s="700">
        <v>200</v>
      </c>
      <c r="K150" s="700">
        <v>0</v>
      </c>
      <c r="L150" s="700">
        <v>200</v>
      </c>
      <c r="M150" s="700">
        <v>0</v>
      </c>
      <c r="N150" s="700">
        <v>0</v>
      </c>
      <c r="O150" s="700">
        <v>0</v>
      </c>
      <c r="P150" s="700">
        <v>0</v>
      </c>
      <c r="Q150" s="700">
        <v>0</v>
      </c>
      <c r="R150" s="700">
        <v>0</v>
      </c>
      <c r="S150" s="700">
        <v>0</v>
      </c>
      <c r="T150" s="701">
        <v>0</v>
      </c>
      <c r="U150" s="702">
        <v>0</v>
      </c>
    </row>
    <row r="151" spans="1:21" ht="17.25" customHeight="1">
      <c r="A151" s="576"/>
      <c r="B151" s="577"/>
      <c r="C151" s="577" t="s">
        <v>639</v>
      </c>
      <c r="D151" s="936" t="s">
        <v>640</v>
      </c>
      <c r="E151" s="937"/>
      <c r="F151" s="583">
        <v>600</v>
      </c>
      <c r="G151" s="579">
        <v>500</v>
      </c>
      <c r="H151" s="573">
        <f t="shared" si="3"/>
        <v>0.8333333333333334</v>
      </c>
      <c r="I151" s="700">
        <v>500</v>
      </c>
      <c r="J151" s="700">
        <v>500</v>
      </c>
      <c r="K151" s="700">
        <v>0</v>
      </c>
      <c r="L151" s="700">
        <v>500</v>
      </c>
      <c r="M151" s="700">
        <v>0</v>
      </c>
      <c r="N151" s="700">
        <v>0</v>
      </c>
      <c r="O151" s="700">
        <v>0</v>
      </c>
      <c r="P151" s="700">
        <v>0</v>
      </c>
      <c r="Q151" s="700">
        <v>0</v>
      </c>
      <c r="R151" s="700">
        <v>0</v>
      </c>
      <c r="S151" s="700">
        <v>0</v>
      </c>
      <c r="T151" s="701">
        <v>0</v>
      </c>
      <c r="U151" s="702">
        <v>0</v>
      </c>
    </row>
    <row r="152" spans="1:21" s="616" customFormat="1" ht="30.75" customHeight="1">
      <c r="A152" s="610" t="s">
        <v>57</v>
      </c>
      <c r="B152" s="611"/>
      <c r="C152" s="611"/>
      <c r="D152" s="948" t="s">
        <v>58</v>
      </c>
      <c r="E152" s="949"/>
      <c r="F152" s="623">
        <f>SUM(F164)</f>
        <v>36744</v>
      </c>
      <c r="G152" s="625">
        <f>SUM(G164)</f>
        <v>28797</v>
      </c>
      <c r="H152" s="622">
        <f t="shared" si="3"/>
        <v>0.7837197909862835</v>
      </c>
      <c r="I152" s="696">
        <v>28797</v>
      </c>
      <c r="J152" s="696">
        <v>28797</v>
      </c>
      <c r="K152" s="696">
        <v>14572</v>
      </c>
      <c r="L152" s="696">
        <v>14225</v>
      </c>
      <c r="M152" s="696">
        <v>0</v>
      </c>
      <c r="N152" s="696">
        <v>0</v>
      </c>
      <c r="O152" s="696">
        <v>0</v>
      </c>
      <c r="P152" s="696">
        <v>0</v>
      </c>
      <c r="Q152" s="696">
        <v>0</v>
      </c>
      <c r="R152" s="696">
        <v>0</v>
      </c>
      <c r="S152" s="696">
        <v>0</v>
      </c>
      <c r="T152" s="697">
        <v>0</v>
      </c>
      <c r="U152" s="698">
        <v>0</v>
      </c>
    </row>
    <row r="153" spans="1:21" ht="3" customHeight="1">
      <c r="A153" s="930"/>
      <c r="B153" s="930"/>
      <c r="C153" s="930"/>
      <c r="D153" s="930"/>
      <c r="E153" s="930"/>
      <c r="F153" s="930"/>
      <c r="G153" s="930"/>
      <c r="H153" s="930"/>
      <c r="I153" s="930"/>
      <c r="J153" s="930"/>
      <c r="K153" s="930"/>
      <c r="L153" s="930"/>
      <c r="M153" s="930"/>
      <c r="N153" s="930"/>
      <c r="O153" s="930"/>
      <c r="P153" s="930"/>
      <c r="Q153" s="930"/>
      <c r="R153" s="930"/>
      <c r="S153" s="930"/>
      <c r="T153" s="930"/>
      <c r="U153" s="930"/>
    </row>
    <row r="154" spans="1:21" ht="11.25" customHeight="1">
      <c r="A154" s="930"/>
      <c r="B154" s="930"/>
      <c r="C154" s="930"/>
      <c r="D154" s="930"/>
      <c r="E154" s="930"/>
      <c r="F154" s="930"/>
      <c r="G154" s="930"/>
      <c r="H154" s="930"/>
      <c r="I154" s="930"/>
      <c r="J154" s="930"/>
      <c r="K154" s="930"/>
      <c r="L154" s="930"/>
      <c r="M154" s="930"/>
      <c r="N154" s="930"/>
      <c r="O154" s="930"/>
      <c r="P154" s="930"/>
      <c r="Q154" s="930"/>
      <c r="R154" s="930"/>
      <c r="S154" s="930"/>
      <c r="T154" s="931"/>
      <c r="U154" s="571"/>
    </row>
    <row r="155" spans="1:21" ht="18.75" customHeight="1">
      <c r="A155" s="930"/>
      <c r="B155" s="930"/>
      <c r="C155" s="930"/>
      <c r="D155" s="930"/>
      <c r="E155" s="930"/>
      <c r="F155" s="930"/>
      <c r="G155" s="930"/>
      <c r="H155" s="930"/>
      <c r="I155" s="930"/>
      <c r="J155" s="930"/>
      <c r="K155" s="930"/>
      <c r="L155" s="930"/>
      <c r="M155" s="930"/>
      <c r="N155" s="930"/>
      <c r="O155" s="930"/>
      <c r="P155" s="930"/>
      <c r="Q155" s="930"/>
      <c r="R155" s="930"/>
      <c r="S155" s="930"/>
      <c r="T155" s="930"/>
      <c r="U155" s="930"/>
    </row>
    <row r="156" spans="1:21" ht="21.75" customHeight="1">
      <c r="A156" s="541"/>
      <c r="B156" s="950"/>
      <c r="C156" s="950"/>
      <c r="D156" s="951"/>
      <c r="E156" s="952"/>
      <c r="F156" s="953"/>
      <c r="G156" s="954"/>
      <c r="H156" s="542"/>
      <c r="I156" s="955"/>
      <c r="J156" s="955"/>
      <c r="K156" s="955"/>
      <c r="L156" s="955"/>
      <c r="M156" s="955"/>
      <c r="N156" s="955"/>
      <c r="O156" s="955"/>
      <c r="P156" s="955"/>
      <c r="Q156" s="955"/>
      <c r="R156" s="955"/>
      <c r="S156" s="955"/>
      <c r="T156" s="955"/>
      <c r="U156" s="955"/>
    </row>
    <row r="157" spans="1:21" s="78" customFormat="1" ht="8.25" customHeight="1">
      <c r="A157" s="909" t="s">
        <v>13</v>
      </c>
      <c r="B157" s="941" t="s">
        <v>217</v>
      </c>
      <c r="C157" s="941" t="s">
        <v>14</v>
      </c>
      <c r="D157" s="909" t="s">
        <v>236</v>
      </c>
      <c r="E157" s="910"/>
      <c r="F157" s="913" t="s">
        <v>556</v>
      </c>
      <c r="G157" s="907" t="s">
        <v>476</v>
      </c>
      <c r="H157" s="901" t="s">
        <v>137</v>
      </c>
      <c r="I157" s="904" t="s">
        <v>557</v>
      </c>
      <c r="J157" s="893"/>
      <c r="K157" s="893"/>
      <c r="L157" s="893"/>
      <c r="M157" s="893"/>
      <c r="N157" s="893"/>
      <c r="O157" s="893"/>
      <c r="P157" s="893"/>
      <c r="Q157" s="893"/>
      <c r="R157" s="893"/>
      <c r="S157" s="893"/>
      <c r="T157" s="893"/>
      <c r="U157" s="894"/>
    </row>
    <row r="158" spans="1:21" s="78" customFormat="1" ht="11.25" customHeight="1">
      <c r="A158" s="900"/>
      <c r="B158" s="942"/>
      <c r="C158" s="942"/>
      <c r="D158" s="900"/>
      <c r="E158" s="897"/>
      <c r="F158" s="905"/>
      <c r="G158" s="900"/>
      <c r="H158" s="902"/>
      <c r="I158" s="941" t="s">
        <v>558</v>
      </c>
      <c r="J158" s="909" t="s">
        <v>559</v>
      </c>
      <c r="K158" s="895"/>
      <c r="L158" s="895"/>
      <c r="M158" s="895"/>
      <c r="N158" s="895"/>
      <c r="O158" s="895"/>
      <c r="P158" s="895"/>
      <c r="Q158" s="910"/>
      <c r="R158" s="941" t="s">
        <v>560</v>
      </c>
      <c r="S158" s="904" t="s">
        <v>559</v>
      </c>
      <c r="T158" s="893"/>
      <c r="U158" s="894"/>
    </row>
    <row r="159" spans="1:21" s="78" customFormat="1" ht="2.25" customHeight="1">
      <c r="A159" s="900"/>
      <c r="B159" s="942"/>
      <c r="C159" s="942"/>
      <c r="D159" s="900"/>
      <c r="E159" s="897"/>
      <c r="F159" s="905"/>
      <c r="G159" s="900"/>
      <c r="H159" s="902"/>
      <c r="I159" s="942"/>
      <c r="J159" s="911"/>
      <c r="K159" s="896"/>
      <c r="L159" s="896"/>
      <c r="M159" s="896"/>
      <c r="N159" s="896"/>
      <c r="O159" s="896"/>
      <c r="P159" s="896"/>
      <c r="Q159" s="912"/>
      <c r="R159" s="942"/>
      <c r="S159" s="941" t="s">
        <v>561</v>
      </c>
      <c r="T159" s="909" t="s">
        <v>562</v>
      </c>
      <c r="U159" s="938" t="s">
        <v>563</v>
      </c>
    </row>
    <row r="160" spans="1:21" s="78" customFormat="1" ht="5.25" customHeight="1">
      <c r="A160" s="900"/>
      <c r="B160" s="942"/>
      <c r="C160" s="942"/>
      <c r="D160" s="900"/>
      <c r="E160" s="897"/>
      <c r="F160" s="905"/>
      <c r="G160" s="900"/>
      <c r="H160" s="902"/>
      <c r="I160" s="942"/>
      <c r="J160" s="941" t="s">
        <v>564</v>
      </c>
      <c r="K160" s="909" t="s">
        <v>559</v>
      </c>
      <c r="L160" s="910"/>
      <c r="M160" s="941" t="s">
        <v>565</v>
      </c>
      <c r="N160" s="941" t="s">
        <v>566</v>
      </c>
      <c r="O160" s="941" t="s">
        <v>567</v>
      </c>
      <c r="P160" s="941" t="s">
        <v>568</v>
      </c>
      <c r="Q160" s="941" t="s">
        <v>569</v>
      </c>
      <c r="R160" s="942"/>
      <c r="S160" s="942"/>
      <c r="T160" s="911"/>
      <c r="U160" s="939"/>
    </row>
    <row r="161" spans="1:21" s="78" customFormat="1" ht="2.25" customHeight="1">
      <c r="A161" s="900"/>
      <c r="B161" s="942"/>
      <c r="C161" s="942"/>
      <c r="D161" s="900"/>
      <c r="E161" s="897"/>
      <c r="F161" s="905"/>
      <c r="G161" s="900"/>
      <c r="H161" s="902"/>
      <c r="I161" s="942"/>
      <c r="J161" s="942"/>
      <c r="K161" s="911"/>
      <c r="L161" s="912"/>
      <c r="M161" s="942"/>
      <c r="N161" s="942"/>
      <c r="O161" s="942"/>
      <c r="P161" s="942"/>
      <c r="Q161" s="942"/>
      <c r="R161" s="942"/>
      <c r="S161" s="942"/>
      <c r="T161" s="909" t="s">
        <v>570</v>
      </c>
      <c r="U161" s="939"/>
    </row>
    <row r="162" spans="1:21" s="78" customFormat="1" ht="56.25" customHeight="1">
      <c r="A162" s="911"/>
      <c r="B162" s="908"/>
      <c r="C162" s="908"/>
      <c r="D162" s="911"/>
      <c r="E162" s="912"/>
      <c r="F162" s="906"/>
      <c r="G162" s="911"/>
      <c r="H162" s="903"/>
      <c r="I162" s="908"/>
      <c r="J162" s="908"/>
      <c r="K162" s="546" t="s">
        <v>571</v>
      </c>
      <c r="L162" s="546" t="s">
        <v>572</v>
      </c>
      <c r="M162" s="908"/>
      <c r="N162" s="908"/>
      <c r="O162" s="908"/>
      <c r="P162" s="908"/>
      <c r="Q162" s="908"/>
      <c r="R162" s="908"/>
      <c r="S162" s="908"/>
      <c r="T162" s="911"/>
      <c r="U162" s="940"/>
    </row>
    <row r="163" spans="1:21" s="79" customFormat="1" ht="8.25" customHeight="1">
      <c r="A163" s="547" t="s">
        <v>477</v>
      </c>
      <c r="B163" s="548" t="s">
        <v>478</v>
      </c>
      <c r="C163" s="548" t="s">
        <v>479</v>
      </c>
      <c r="D163" s="932" t="s">
        <v>480</v>
      </c>
      <c r="E163" s="933"/>
      <c r="F163" s="587" t="s">
        <v>573</v>
      </c>
      <c r="G163" s="547" t="s">
        <v>574</v>
      </c>
      <c r="H163" s="547" t="s">
        <v>575</v>
      </c>
      <c r="I163" s="551" t="s">
        <v>576</v>
      </c>
      <c r="J163" s="551" t="s">
        <v>577</v>
      </c>
      <c r="K163" s="551" t="s">
        <v>578</v>
      </c>
      <c r="L163" s="551" t="s">
        <v>579</v>
      </c>
      <c r="M163" s="551" t="s">
        <v>580</v>
      </c>
      <c r="N163" s="551" t="s">
        <v>581</v>
      </c>
      <c r="O163" s="551" t="s">
        <v>582</v>
      </c>
      <c r="P163" s="551" t="s">
        <v>583</v>
      </c>
      <c r="Q163" s="551" t="s">
        <v>584</v>
      </c>
      <c r="R163" s="551" t="s">
        <v>585</v>
      </c>
      <c r="S163" s="551" t="s">
        <v>586</v>
      </c>
      <c r="T163" s="547" t="s">
        <v>587</v>
      </c>
      <c r="U163" s="552" t="s">
        <v>588</v>
      </c>
    </row>
    <row r="164" spans="1:21" s="78" customFormat="1" ht="17.25" customHeight="1">
      <c r="A164" s="543"/>
      <c r="B164" s="560" t="s">
        <v>261</v>
      </c>
      <c r="C164" s="560"/>
      <c r="D164" s="934" t="s">
        <v>262</v>
      </c>
      <c r="E164" s="935"/>
      <c r="F164" s="584">
        <f>SUM(F165:F168)</f>
        <v>36744</v>
      </c>
      <c r="G164" s="585">
        <f>SUM(G165:G168)</f>
        <v>28797</v>
      </c>
      <c r="H164" s="588">
        <f>G164/F164</f>
        <v>0.7837197909862835</v>
      </c>
      <c r="I164" s="564">
        <v>28797</v>
      </c>
      <c r="J164" s="564">
        <v>28797</v>
      </c>
      <c r="K164" s="564">
        <v>14572</v>
      </c>
      <c r="L164" s="564">
        <v>14225</v>
      </c>
      <c r="M164" s="564">
        <v>0</v>
      </c>
      <c r="N164" s="564">
        <v>0</v>
      </c>
      <c r="O164" s="564">
        <v>0</v>
      </c>
      <c r="P164" s="564">
        <v>0</v>
      </c>
      <c r="Q164" s="564">
        <v>0</v>
      </c>
      <c r="R164" s="564">
        <v>0</v>
      </c>
      <c r="S164" s="564">
        <v>0</v>
      </c>
      <c r="T164" s="566">
        <v>0</v>
      </c>
      <c r="U164" s="692">
        <v>0</v>
      </c>
    </row>
    <row r="165" spans="1:21" s="78" customFormat="1" ht="13.5" customHeight="1">
      <c r="A165" s="543"/>
      <c r="B165" s="560"/>
      <c r="C165" s="560" t="s">
        <v>643</v>
      </c>
      <c r="D165" s="934" t="s">
        <v>644</v>
      </c>
      <c r="E165" s="960"/>
      <c r="F165" s="589">
        <v>19330</v>
      </c>
      <c r="G165" s="566">
        <v>14572</v>
      </c>
      <c r="H165" s="588">
        <f aca="true" t="shared" si="4" ref="H165:H192">G165/F165</f>
        <v>0.7538541127780651</v>
      </c>
      <c r="I165" s="564">
        <v>14572</v>
      </c>
      <c r="J165" s="564">
        <v>14572</v>
      </c>
      <c r="K165" s="564">
        <v>14572</v>
      </c>
      <c r="L165" s="564">
        <v>0</v>
      </c>
      <c r="M165" s="564">
        <v>0</v>
      </c>
      <c r="N165" s="564">
        <v>0</v>
      </c>
      <c r="O165" s="564">
        <v>0</v>
      </c>
      <c r="P165" s="564">
        <v>0</v>
      </c>
      <c r="Q165" s="564">
        <v>0</v>
      </c>
      <c r="R165" s="564">
        <v>0</v>
      </c>
      <c r="S165" s="564">
        <v>0</v>
      </c>
      <c r="T165" s="566">
        <v>0</v>
      </c>
      <c r="U165" s="692">
        <v>0</v>
      </c>
    </row>
    <row r="166" spans="1:21" s="78" customFormat="1" ht="13.5" customHeight="1">
      <c r="A166" s="543"/>
      <c r="B166" s="560"/>
      <c r="C166" s="560" t="s">
        <v>605</v>
      </c>
      <c r="D166" s="934" t="s">
        <v>606</v>
      </c>
      <c r="E166" s="960"/>
      <c r="F166" s="585">
        <v>500</v>
      </c>
      <c r="G166" s="566">
        <v>500</v>
      </c>
      <c r="H166" s="588">
        <f t="shared" si="4"/>
        <v>1</v>
      </c>
      <c r="I166" s="564">
        <v>500</v>
      </c>
      <c r="J166" s="564">
        <v>500</v>
      </c>
      <c r="K166" s="564">
        <v>0</v>
      </c>
      <c r="L166" s="564">
        <v>500</v>
      </c>
      <c r="M166" s="564">
        <v>0</v>
      </c>
      <c r="N166" s="564">
        <v>0</v>
      </c>
      <c r="O166" s="564">
        <v>0</v>
      </c>
      <c r="P166" s="564">
        <v>0</v>
      </c>
      <c r="Q166" s="564">
        <v>0</v>
      </c>
      <c r="R166" s="564">
        <v>0</v>
      </c>
      <c r="S166" s="564">
        <v>0</v>
      </c>
      <c r="T166" s="566">
        <v>0</v>
      </c>
      <c r="U166" s="692">
        <v>0</v>
      </c>
    </row>
    <row r="167" spans="1:21" s="78" customFormat="1" ht="13.5" customHeight="1">
      <c r="A167" s="543"/>
      <c r="B167" s="560"/>
      <c r="C167" s="560" t="s">
        <v>589</v>
      </c>
      <c r="D167" s="934" t="s">
        <v>590</v>
      </c>
      <c r="E167" s="960"/>
      <c r="F167" s="585">
        <v>8690</v>
      </c>
      <c r="G167" s="566">
        <v>5524</v>
      </c>
      <c r="H167" s="588">
        <f t="shared" si="4"/>
        <v>0.6356731875719217</v>
      </c>
      <c r="I167" s="564">
        <v>5524</v>
      </c>
      <c r="J167" s="564">
        <v>5524</v>
      </c>
      <c r="K167" s="564">
        <v>0</v>
      </c>
      <c r="L167" s="564">
        <v>5524</v>
      </c>
      <c r="M167" s="564">
        <v>0</v>
      </c>
      <c r="N167" s="564">
        <v>0</v>
      </c>
      <c r="O167" s="564">
        <v>0</v>
      </c>
      <c r="P167" s="564">
        <v>0</v>
      </c>
      <c r="Q167" s="564">
        <v>0</v>
      </c>
      <c r="R167" s="564">
        <v>0</v>
      </c>
      <c r="S167" s="564">
        <v>0</v>
      </c>
      <c r="T167" s="566">
        <v>0</v>
      </c>
      <c r="U167" s="692">
        <v>0</v>
      </c>
    </row>
    <row r="168" spans="1:21" s="78" customFormat="1" ht="13.5" customHeight="1">
      <c r="A168" s="543"/>
      <c r="B168" s="560"/>
      <c r="C168" s="560" t="s">
        <v>645</v>
      </c>
      <c r="D168" s="934" t="s">
        <v>646</v>
      </c>
      <c r="E168" s="960"/>
      <c r="F168" s="590">
        <v>8224</v>
      </c>
      <c r="G168" s="566">
        <v>8201</v>
      </c>
      <c r="H168" s="588">
        <f t="shared" si="4"/>
        <v>0.9972033073929961</v>
      </c>
      <c r="I168" s="564">
        <v>8201</v>
      </c>
      <c r="J168" s="564">
        <v>8201</v>
      </c>
      <c r="K168" s="564">
        <v>0</v>
      </c>
      <c r="L168" s="564">
        <v>8201</v>
      </c>
      <c r="M168" s="564">
        <v>0</v>
      </c>
      <c r="N168" s="564">
        <v>0</v>
      </c>
      <c r="O168" s="564">
        <v>0</v>
      </c>
      <c r="P168" s="564">
        <v>0</v>
      </c>
      <c r="Q168" s="564">
        <v>0</v>
      </c>
      <c r="R168" s="564">
        <v>0</v>
      </c>
      <c r="S168" s="564">
        <v>0</v>
      </c>
      <c r="T168" s="566">
        <v>0</v>
      </c>
      <c r="U168" s="692">
        <v>0</v>
      </c>
    </row>
    <row r="169" spans="1:21" s="616" customFormat="1" ht="13.5" customHeight="1">
      <c r="A169" s="610" t="s">
        <v>12</v>
      </c>
      <c r="B169" s="611"/>
      <c r="C169" s="611"/>
      <c r="D169" s="948" t="s">
        <v>763</v>
      </c>
      <c r="E169" s="949"/>
      <c r="F169" s="623">
        <f>SUM(F170)</f>
        <v>0</v>
      </c>
      <c r="G169" s="623">
        <f>SUM(G170)</f>
        <v>118861</v>
      </c>
      <c r="H169" s="626">
        <v>0</v>
      </c>
      <c r="I169" s="615">
        <v>118861</v>
      </c>
      <c r="J169" s="615">
        <v>0</v>
      </c>
      <c r="K169" s="615">
        <v>0</v>
      </c>
      <c r="L169" s="615">
        <v>0</v>
      </c>
      <c r="M169" s="615">
        <v>0</v>
      </c>
      <c r="N169" s="615">
        <v>0</v>
      </c>
      <c r="O169" s="615">
        <v>0</v>
      </c>
      <c r="P169" s="615">
        <v>0</v>
      </c>
      <c r="Q169" s="615">
        <v>118861</v>
      </c>
      <c r="R169" s="615">
        <v>0</v>
      </c>
      <c r="S169" s="615">
        <v>0</v>
      </c>
      <c r="T169" s="688">
        <v>0</v>
      </c>
      <c r="U169" s="689">
        <v>0</v>
      </c>
    </row>
    <row r="170" spans="1:21" s="78" customFormat="1" ht="17.25" customHeight="1">
      <c r="A170" s="543"/>
      <c r="B170" s="596" t="s">
        <v>11</v>
      </c>
      <c r="C170" s="560"/>
      <c r="D170" s="961" t="s">
        <v>764</v>
      </c>
      <c r="E170" s="960"/>
      <c r="F170" s="591">
        <f>SUM(F171)</f>
        <v>0</v>
      </c>
      <c r="G170" s="591">
        <f>SUM(G171)</f>
        <v>118861</v>
      </c>
      <c r="H170" s="588">
        <v>0</v>
      </c>
      <c r="I170" s="564">
        <v>118861</v>
      </c>
      <c r="J170" s="564">
        <v>0</v>
      </c>
      <c r="K170" s="564">
        <v>0</v>
      </c>
      <c r="L170" s="564">
        <v>0</v>
      </c>
      <c r="M170" s="564">
        <v>0</v>
      </c>
      <c r="N170" s="564">
        <v>0</v>
      </c>
      <c r="O170" s="564">
        <v>0</v>
      </c>
      <c r="P170" s="564">
        <v>0</v>
      </c>
      <c r="Q170" s="564">
        <v>118861</v>
      </c>
      <c r="R170" s="564">
        <v>0</v>
      </c>
      <c r="S170" s="564">
        <v>0</v>
      </c>
      <c r="T170" s="566">
        <v>0</v>
      </c>
      <c r="U170" s="692">
        <v>0</v>
      </c>
    </row>
    <row r="171" spans="1:21" s="78" customFormat="1" ht="24" customHeight="1">
      <c r="A171" s="543"/>
      <c r="B171" s="560"/>
      <c r="C171" s="560" t="s">
        <v>647</v>
      </c>
      <c r="D171" s="934" t="s">
        <v>648</v>
      </c>
      <c r="E171" s="960"/>
      <c r="F171" s="590">
        <v>0</v>
      </c>
      <c r="G171" s="566">
        <v>118861</v>
      </c>
      <c r="H171" s="588">
        <v>0</v>
      </c>
      <c r="I171" s="564">
        <v>118861</v>
      </c>
      <c r="J171" s="564">
        <v>0</v>
      </c>
      <c r="K171" s="564">
        <v>0</v>
      </c>
      <c r="L171" s="564">
        <v>0</v>
      </c>
      <c r="M171" s="564">
        <v>0</v>
      </c>
      <c r="N171" s="564">
        <v>0</v>
      </c>
      <c r="O171" s="564">
        <v>0</v>
      </c>
      <c r="P171" s="564">
        <v>0</v>
      </c>
      <c r="Q171" s="564">
        <v>118861</v>
      </c>
      <c r="R171" s="564">
        <v>0</v>
      </c>
      <c r="S171" s="564">
        <v>0</v>
      </c>
      <c r="T171" s="566">
        <v>0</v>
      </c>
      <c r="U171" s="692">
        <v>0</v>
      </c>
    </row>
    <row r="172" spans="1:21" s="616" customFormat="1" ht="13.5" customHeight="1">
      <c r="A172" s="610" t="s">
        <v>95</v>
      </c>
      <c r="B172" s="611"/>
      <c r="C172" s="611"/>
      <c r="D172" s="948" t="s">
        <v>96</v>
      </c>
      <c r="E172" s="949"/>
      <c r="F172" s="623">
        <f>SUM(F173)</f>
        <v>0</v>
      </c>
      <c r="G172" s="623">
        <f>SUM(G173)</f>
        <v>154412</v>
      </c>
      <c r="H172" s="626">
        <v>0</v>
      </c>
      <c r="I172" s="615">
        <v>154412</v>
      </c>
      <c r="J172" s="615">
        <v>154412</v>
      </c>
      <c r="K172" s="615">
        <v>0</v>
      </c>
      <c r="L172" s="615">
        <v>154412</v>
      </c>
      <c r="M172" s="615">
        <v>0</v>
      </c>
      <c r="N172" s="615">
        <v>0</v>
      </c>
      <c r="O172" s="615">
        <v>0</v>
      </c>
      <c r="P172" s="615">
        <v>0</v>
      </c>
      <c r="Q172" s="615">
        <v>0</v>
      </c>
      <c r="R172" s="615">
        <v>0</v>
      </c>
      <c r="S172" s="615">
        <v>0</v>
      </c>
      <c r="T172" s="688">
        <v>0</v>
      </c>
      <c r="U172" s="689">
        <v>0</v>
      </c>
    </row>
    <row r="173" spans="1:21" s="78" customFormat="1" ht="13.5" customHeight="1">
      <c r="A173" s="543"/>
      <c r="B173" s="560" t="s">
        <v>263</v>
      </c>
      <c r="C173" s="560"/>
      <c r="D173" s="934" t="s">
        <v>264</v>
      </c>
      <c r="E173" s="960"/>
      <c r="F173" s="591">
        <f>SUM(F174)</f>
        <v>0</v>
      </c>
      <c r="G173" s="591">
        <f>SUM(G174)</f>
        <v>154412</v>
      </c>
      <c r="H173" s="588">
        <v>0</v>
      </c>
      <c r="I173" s="564">
        <v>154412</v>
      </c>
      <c r="J173" s="564">
        <v>154412</v>
      </c>
      <c r="K173" s="564">
        <v>0</v>
      </c>
      <c r="L173" s="564">
        <v>154412</v>
      </c>
      <c r="M173" s="564">
        <v>0</v>
      </c>
      <c r="N173" s="564">
        <v>0</v>
      </c>
      <c r="O173" s="564">
        <v>0</v>
      </c>
      <c r="P173" s="564">
        <v>0</v>
      </c>
      <c r="Q173" s="564">
        <v>0</v>
      </c>
      <c r="R173" s="564">
        <v>0</v>
      </c>
      <c r="S173" s="564">
        <v>0</v>
      </c>
      <c r="T173" s="566">
        <v>0</v>
      </c>
      <c r="U173" s="692">
        <v>0</v>
      </c>
    </row>
    <row r="174" spans="1:21" s="78" customFormat="1" ht="13.5" customHeight="1">
      <c r="A174" s="543"/>
      <c r="B174" s="560"/>
      <c r="C174" s="560" t="s">
        <v>649</v>
      </c>
      <c r="D174" s="934" t="s">
        <v>650</v>
      </c>
      <c r="E174" s="960"/>
      <c r="F174" s="590">
        <v>0</v>
      </c>
      <c r="G174" s="566">
        <v>154412</v>
      </c>
      <c r="H174" s="588">
        <v>0</v>
      </c>
      <c r="I174" s="564">
        <v>154412</v>
      </c>
      <c r="J174" s="564">
        <v>154412</v>
      </c>
      <c r="K174" s="564">
        <v>0</v>
      </c>
      <c r="L174" s="564">
        <v>154412</v>
      </c>
      <c r="M174" s="564">
        <v>0</v>
      </c>
      <c r="N174" s="564">
        <v>0</v>
      </c>
      <c r="O174" s="564">
        <v>0</v>
      </c>
      <c r="P174" s="564">
        <v>0</v>
      </c>
      <c r="Q174" s="564">
        <v>0</v>
      </c>
      <c r="R174" s="564">
        <v>0</v>
      </c>
      <c r="S174" s="564">
        <v>0</v>
      </c>
      <c r="T174" s="566">
        <v>0</v>
      </c>
      <c r="U174" s="692">
        <v>0</v>
      </c>
    </row>
    <row r="175" spans="1:21" s="616" customFormat="1" ht="13.5" customHeight="1">
      <c r="A175" s="610" t="s">
        <v>103</v>
      </c>
      <c r="B175" s="611"/>
      <c r="C175" s="611"/>
      <c r="D175" s="948" t="s">
        <v>104</v>
      </c>
      <c r="E175" s="949"/>
      <c r="F175" s="623">
        <f>SUM(F176,F208,F221,F223,F254,F266,F281)</f>
        <v>2212223</v>
      </c>
      <c r="G175" s="624">
        <f>SUM(G176,G208,G221,G223,G254,G266,G281)</f>
        <v>2440388</v>
      </c>
      <c r="H175" s="626">
        <f t="shared" si="4"/>
        <v>1.103138336415452</v>
      </c>
      <c r="I175" s="615">
        <v>2440388</v>
      </c>
      <c r="J175" s="615">
        <v>2296738</v>
      </c>
      <c r="K175" s="615">
        <v>1867468</v>
      </c>
      <c r="L175" s="615">
        <v>429270</v>
      </c>
      <c r="M175" s="615">
        <v>34200</v>
      </c>
      <c r="N175" s="615">
        <v>109450</v>
      </c>
      <c r="O175" s="615">
        <v>0</v>
      </c>
      <c r="P175" s="615">
        <v>0</v>
      </c>
      <c r="Q175" s="615">
        <v>0</v>
      </c>
      <c r="R175" s="615">
        <v>0</v>
      </c>
      <c r="S175" s="615">
        <v>0</v>
      </c>
      <c r="T175" s="688">
        <v>0</v>
      </c>
      <c r="U175" s="689">
        <v>0</v>
      </c>
    </row>
    <row r="176" spans="1:21" s="78" customFormat="1" ht="13.5" customHeight="1">
      <c r="A176" s="543"/>
      <c r="B176" s="560" t="s">
        <v>105</v>
      </c>
      <c r="C176" s="560"/>
      <c r="D176" s="934" t="s">
        <v>106</v>
      </c>
      <c r="E176" s="935"/>
      <c r="F176" s="584">
        <f>SUM(F177:F207)</f>
        <v>1206138</v>
      </c>
      <c r="G176" s="585">
        <f>SUM(G177:G207)</f>
        <v>1242631</v>
      </c>
      <c r="H176" s="588">
        <f t="shared" si="4"/>
        <v>1.0302560735172923</v>
      </c>
      <c r="I176" s="564">
        <v>1242631</v>
      </c>
      <c r="J176" s="564">
        <v>1183367</v>
      </c>
      <c r="K176" s="564">
        <v>993775</v>
      </c>
      <c r="L176" s="564">
        <v>189592</v>
      </c>
      <c r="M176" s="564">
        <v>0</v>
      </c>
      <c r="N176" s="564">
        <v>59264</v>
      </c>
      <c r="O176" s="564">
        <v>0</v>
      </c>
      <c r="P176" s="564">
        <v>0</v>
      </c>
      <c r="Q176" s="564">
        <v>0</v>
      </c>
      <c r="R176" s="564">
        <v>0</v>
      </c>
      <c r="S176" s="564">
        <v>0</v>
      </c>
      <c r="T176" s="566">
        <v>0</v>
      </c>
      <c r="U176" s="692">
        <v>0</v>
      </c>
    </row>
    <row r="177" spans="1:21" s="78" customFormat="1" ht="13.5" customHeight="1">
      <c r="A177" s="543"/>
      <c r="B177" s="560"/>
      <c r="C177" s="560" t="s">
        <v>595</v>
      </c>
      <c r="D177" s="934" t="s">
        <v>596</v>
      </c>
      <c r="E177" s="960"/>
      <c r="F177" s="589">
        <v>56801</v>
      </c>
      <c r="G177" s="566">
        <v>59264</v>
      </c>
      <c r="H177" s="588">
        <f t="shared" si="4"/>
        <v>1.043361912642383</v>
      </c>
      <c r="I177" s="564">
        <v>59264</v>
      </c>
      <c r="J177" s="564">
        <v>0</v>
      </c>
      <c r="K177" s="564">
        <v>0</v>
      </c>
      <c r="L177" s="564">
        <v>0</v>
      </c>
      <c r="M177" s="564">
        <v>0</v>
      </c>
      <c r="N177" s="564">
        <v>59264</v>
      </c>
      <c r="O177" s="564">
        <v>0</v>
      </c>
      <c r="P177" s="564">
        <v>0</v>
      </c>
      <c r="Q177" s="564">
        <v>0</v>
      </c>
      <c r="R177" s="564">
        <v>0</v>
      </c>
      <c r="S177" s="564">
        <v>0</v>
      </c>
      <c r="T177" s="566">
        <v>0</v>
      </c>
      <c r="U177" s="692">
        <v>0</v>
      </c>
    </row>
    <row r="178" spans="1:21" ht="13.5" customHeight="1">
      <c r="A178" s="576"/>
      <c r="B178" s="577"/>
      <c r="C178" s="577" t="s">
        <v>597</v>
      </c>
      <c r="D178" s="936" t="s">
        <v>598</v>
      </c>
      <c r="E178" s="937"/>
      <c r="F178" s="581">
        <v>749843</v>
      </c>
      <c r="G178" s="579">
        <v>775246</v>
      </c>
      <c r="H178" s="588">
        <f t="shared" si="4"/>
        <v>1.0338777584107606</v>
      </c>
      <c r="I178" s="582">
        <v>775246</v>
      </c>
      <c r="J178" s="582">
        <v>775246</v>
      </c>
      <c r="K178" s="582">
        <v>775246</v>
      </c>
      <c r="L178" s="582">
        <v>0</v>
      </c>
      <c r="M178" s="582">
        <v>0</v>
      </c>
      <c r="N178" s="582">
        <v>0</v>
      </c>
      <c r="O178" s="582">
        <v>0</v>
      </c>
      <c r="P178" s="582">
        <v>0</v>
      </c>
      <c r="Q178" s="582">
        <v>0</v>
      </c>
      <c r="R178" s="582">
        <v>0</v>
      </c>
      <c r="S178" s="582">
        <v>0</v>
      </c>
      <c r="T178" s="579">
        <v>0</v>
      </c>
      <c r="U178" s="699">
        <v>0</v>
      </c>
    </row>
    <row r="179" spans="1:21" ht="13.5" customHeight="1">
      <c r="A179" s="576"/>
      <c r="B179" s="577"/>
      <c r="C179" s="577" t="s">
        <v>599</v>
      </c>
      <c r="D179" s="936" t="s">
        <v>600</v>
      </c>
      <c r="E179" s="937"/>
      <c r="F179" s="581">
        <v>51942</v>
      </c>
      <c r="G179" s="579">
        <v>62050</v>
      </c>
      <c r="H179" s="588">
        <f t="shared" si="4"/>
        <v>1.1946016710946825</v>
      </c>
      <c r="I179" s="582">
        <v>62050</v>
      </c>
      <c r="J179" s="582">
        <v>62050</v>
      </c>
      <c r="K179" s="582">
        <v>62050</v>
      </c>
      <c r="L179" s="582">
        <v>0</v>
      </c>
      <c r="M179" s="582">
        <v>0</v>
      </c>
      <c r="N179" s="582">
        <v>0</v>
      </c>
      <c r="O179" s="582">
        <v>0</v>
      </c>
      <c r="P179" s="582">
        <v>0</v>
      </c>
      <c r="Q179" s="582">
        <v>0</v>
      </c>
      <c r="R179" s="582">
        <v>0</v>
      </c>
      <c r="S179" s="582">
        <v>0</v>
      </c>
      <c r="T179" s="579">
        <v>0</v>
      </c>
      <c r="U179" s="699">
        <v>0</v>
      </c>
    </row>
    <row r="180" spans="1:21" ht="13.5" customHeight="1">
      <c r="A180" s="576"/>
      <c r="B180" s="577"/>
      <c r="C180" s="577" t="s">
        <v>601</v>
      </c>
      <c r="D180" s="936" t="s">
        <v>602</v>
      </c>
      <c r="E180" s="937"/>
      <c r="F180" s="581">
        <v>132000</v>
      </c>
      <c r="G180" s="579">
        <v>134122</v>
      </c>
      <c r="H180" s="588">
        <f t="shared" si="4"/>
        <v>1.0160757575757575</v>
      </c>
      <c r="I180" s="582">
        <v>134122</v>
      </c>
      <c r="J180" s="582">
        <v>134122</v>
      </c>
      <c r="K180" s="582">
        <v>134122</v>
      </c>
      <c r="L180" s="582">
        <v>0</v>
      </c>
      <c r="M180" s="582">
        <v>0</v>
      </c>
      <c r="N180" s="582">
        <v>0</v>
      </c>
      <c r="O180" s="582">
        <v>0</v>
      </c>
      <c r="P180" s="582">
        <v>0</v>
      </c>
      <c r="Q180" s="582">
        <v>0</v>
      </c>
      <c r="R180" s="582">
        <v>0</v>
      </c>
      <c r="S180" s="582">
        <v>0</v>
      </c>
      <c r="T180" s="579">
        <v>0</v>
      </c>
      <c r="U180" s="699">
        <v>0</v>
      </c>
    </row>
    <row r="181" spans="1:21" ht="13.5" customHeight="1">
      <c r="A181" s="576"/>
      <c r="B181" s="577"/>
      <c r="C181" s="577" t="s">
        <v>603</v>
      </c>
      <c r="D181" s="936" t="s">
        <v>604</v>
      </c>
      <c r="E181" s="937"/>
      <c r="F181" s="581">
        <v>20946</v>
      </c>
      <c r="G181" s="579">
        <v>21657</v>
      </c>
      <c r="H181" s="588">
        <f t="shared" si="4"/>
        <v>1.033944428530507</v>
      </c>
      <c r="I181" s="582">
        <v>21657</v>
      </c>
      <c r="J181" s="582">
        <v>21657</v>
      </c>
      <c r="K181" s="582">
        <v>21657</v>
      </c>
      <c r="L181" s="582">
        <v>0</v>
      </c>
      <c r="M181" s="582">
        <v>0</v>
      </c>
      <c r="N181" s="582">
        <v>0</v>
      </c>
      <c r="O181" s="582">
        <v>0</v>
      </c>
      <c r="P181" s="582">
        <v>0</v>
      </c>
      <c r="Q181" s="582">
        <v>0</v>
      </c>
      <c r="R181" s="582">
        <v>0</v>
      </c>
      <c r="S181" s="582">
        <v>0</v>
      </c>
      <c r="T181" s="579">
        <v>0</v>
      </c>
      <c r="U181" s="699">
        <v>0</v>
      </c>
    </row>
    <row r="182" spans="1:21" ht="13.5" customHeight="1">
      <c r="A182" s="576"/>
      <c r="B182" s="577"/>
      <c r="C182" s="577" t="s">
        <v>623</v>
      </c>
      <c r="D182" s="936" t="s">
        <v>624</v>
      </c>
      <c r="E182" s="937"/>
      <c r="F182" s="581">
        <v>700</v>
      </c>
      <c r="G182" s="579">
        <v>700</v>
      </c>
      <c r="H182" s="588">
        <f t="shared" si="4"/>
        <v>1</v>
      </c>
      <c r="I182" s="582">
        <v>700</v>
      </c>
      <c r="J182" s="582">
        <v>700</v>
      </c>
      <c r="K182" s="582">
        <v>700</v>
      </c>
      <c r="L182" s="582">
        <v>0</v>
      </c>
      <c r="M182" s="582">
        <v>0</v>
      </c>
      <c r="N182" s="582">
        <v>0</v>
      </c>
      <c r="O182" s="582">
        <v>0</v>
      </c>
      <c r="P182" s="582">
        <v>0</v>
      </c>
      <c r="Q182" s="582">
        <v>0</v>
      </c>
      <c r="R182" s="582">
        <v>0</v>
      </c>
      <c r="S182" s="582">
        <v>0</v>
      </c>
      <c r="T182" s="579">
        <v>0</v>
      </c>
      <c r="U182" s="699">
        <v>0</v>
      </c>
    </row>
    <row r="183" spans="1:21" ht="13.5" customHeight="1">
      <c r="A183" s="576"/>
      <c r="B183" s="577"/>
      <c r="C183" s="577" t="s">
        <v>605</v>
      </c>
      <c r="D183" s="936" t="s">
        <v>606</v>
      </c>
      <c r="E183" s="937"/>
      <c r="F183" s="581">
        <v>93753</v>
      </c>
      <c r="G183" s="579">
        <v>92335</v>
      </c>
      <c r="H183" s="588">
        <f t="shared" si="4"/>
        <v>0.9848751506618455</v>
      </c>
      <c r="I183" s="582">
        <v>92335</v>
      </c>
      <c r="J183" s="582">
        <v>92335</v>
      </c>
      <c r="K183" s="582">
        <v>0</v>
      </c>
      <c r="L183" s="582">
        <v>92335</v>
      </c>
      <c r="M183" s="582">
        <v>0</v>
      </c>
      <c r="N183" s="582">
        <v>0</v>
      </c>
      <c r="O183" s="582">
        <v>0</v>
      </c>
      <c r="P183" s="582">
        <v>0</v>
      </c>
      <c r="Q183" s="582">
        <v>0</v>
      </c>
      <c r="R183" s="582">
        <v>0</v>
      </c>
      <c r="S183" s="582">
        <v>0</v>
      </c>
      <c r="T183" s="579">
        <v>0</v>
      </c>
      <c r="U183" s="699">
        <v>0</v>
      </c>
    </row>
    <row r="184" spans="1:21" ht="17.25" customHeight="1">
      <c r="A184" s="576"/>
      <c r="B184" s="577"/>
      <c r="C184" s="577" t="s">
        <v>651</v>
      </c>
      <c r="D184" s="936" t="s">
        <v>652</v>
      </c>
      <c r="E184" s="937"/>
      <c r="F184" s="581">
        <v>3500</v>
      </c>
      <c r="G184" s="579">
        <v>3400</v>
      </c>
      <c r="H184" s="588">
        <f t="shared" si="4"/>
        <v>0.9714285714285714</v>
      </c>
      <c r="I184" s="582">
        <v>3400</v>
      </c>
      <c r="J184" s="582">
        <v>3400</v>
      </c>
      <c r="K184" s="582">
        <v>0</v>
      </c>
      <c r="L184" s="582">
        <v>3400</v>
      </c>
      <c r="M184" s="582">
        <v>0</v>
      </c>
      <c r="N184" s="582">
        <v>0</v>
      </c>
      <c r="O184" s="582">
        <v>0</v>
      </c>
      <c r="P184" s="582">
        <v>0</v>
      </c>
      <c r="Q184" s="582">
        <v>0</v>
      </c>
      <c r="R184" s="582">
        <v>0</v>
      </c>
      <c r="S184" s="582">
        <v>0</v>
      </c>
      <c r="T184" s="579">
        <v>0</v>
      </c>
      <c r="U184" s="699">
        <v>0</v>
      </c>
    </row>
    <row r="185" spans="1:21" ht="13.5" customHeight="1">
      <c r="A185" s="576"/>
      <c r="B185" s="577"/>
      <c r="C185" s="577" t="s">
        <v>607</v>
      </c>
      <c r="D185" s="936" t="s">
        <v>608</v>
      </c>
      <c r="E185" s="937"/>
      <c r="F185" s="581">
        <v>21150</v>
      </c>
      <c r="G185" s="579">
        <v>19270</v>
      </c>
      <c r="H185" s="588">
        <f t="shared" si="4"/>
        <v>0.9111111111111111</v>
      </c>
      <c r="I185" s="582">
        <v>19270</v>
      </c>
      <c r="J185" s="582">
        <v>19270</v>
      </c>
      <c r="K185" s="582">
        <v>0</v>
      </c>
      <c r="L185" s="582">
        <v>19270</v>
      </c>
      <c r="M185" s="582">
        <v>0</v>
      </c>
      <c r="N185" s="582">
        <v>0</v>
      </c>
      <c r="O185" s="582">
        <v>0</v>
      </c>
      <c r="P185" s="582">
        <v>0</v>
      </c>
      <c r="Q185" s="582">
        <v>0</v>
      </c>
      <c r="R185" s="582">
        <v>0</v>
      </c>
      <c r="S185" s="582">
        <v>0</v>
      </c>
      <c r="T185" s="579">
        <v>0</v>
      </c>
      <c r="U185" s="699">
        <v>0</v>
      </c>
    </row>
    <row r="186" spans="1:21" ht="13.5" customHeight="1">
      <c r="A186" s="576"/>
      <c r="B186" s="577"/>
      <c r="C186" s="577" t="s">
        <v>609</v>
      </c>
      <c r="D186" s="936" t="s">
        <v>610</v>
      </c>
      <c r="E186" s="937"/>
      <c r="F186" s="581">
        <v>6667</v>
      </c>
      <c r="G186" s="579">
        <v>7368</v>
      </c>
      <c r="H186" s="588">
        <f t="shared" si="4"/>
        <v>1.1051447427628618</v>
      </c>
      <c r="I186" s="582">
        <v>7368</v>
      </c>
      <c r="J186" s="582">
        <v>7368</v>
      </c>
      <c r="K186" s="582">
        <v>0</v>
      </c>
      <c r="L186" s="582">
        <v>7368</v>
      </c>
      <c r="M186" s="582">
        <v>0</v>
      </c>
      <c r="N186" s="582">
        <v>0</v>
      </c>
      <c r="O186" s="582">
        <v>0</v>
      </c>
      <c r="P186" s="582">
        <v>0</v>
      </c>
      <c r="Q186" s="582">
        <v>0</v>
      </c>
      <c r="R186" s="582">
        <v>0</v>
      </c>
      <c r="S186" s="582">
        <v>0</v>
      </c>
      <c r="T186" s="579">
        <v>0</v>
      </c>
      <c r="U186" s="699">
        <v>0</v>
      </c>
    </row>
    <row r="187" spans="1:21" ht="13.5" customHeight="1">
      <c r="A187" s="576"/>
      <c r="B187" s="577"/>
      <c r="C187" s="577" t="s">
        <v>611</v>
      </c>
      <c r="D187" s="936" t="s">
        <v>612</v>
      </c>
      <c r="E187" s="937"/>
      <c r="F187" s="581">
        <v>410</v>
      </c>
      <c r="G187" s="579">
        <v>1500</v>
      </c>
      <c r="H187" s="588">
        <f t="shared" si="4"/>
        <v>3.658536585365854</v>
      </c>
      <c r="I187" s="582">
        <v>1500</v>
      </c>
      <c r="J187" s="582">
        <v>1500</v>
      </c>
      <c r="K187" s="582">
        <v>0</v>
      </c>
      <c r="L187" s="582">
        <v>1500</v>
      </c>
      <c r="M187" s="582">
        <v>0</v>
      </c>
      <c r="N187" s="582">
        <v>0</v>
      </c>
      <c r="O187" s="582">
        <v>0</v>
      </c>
      <c r="P187" s="582">
        <v>0</v>
      </c>
      <c r="Q187" s="582">
        <v>0</v>
      </c>
      <c r="R187" s="582">
        <v>0</v>
      </c>
      <c r="S187" s="582">
        <v>0</v>
      </c>
      <c r="T187" s="579">
        <v>0</v>
      </c>
      <c r="U187" s="699">
        <v>0</v>
      </c>
    </row>
    <row r="188" spans="1:21" ht="13.5" customHeight="1">
      <c r="A188" s="576"/>
      <c r="B188" s="577"/>
      <c r="C188" s="577" t="s">
        <v>589</v>
      </c>
      <c r="D188" s="936" t="s">
        <v>590</v>
      </c>
      <c r="E188" s="937"/>
      <c r="F188" s="581">
        <v>19422</v>
      </c>
      <c r="G188" s="579">
        <v>15170</v>
      </c>
      <c r="H188" s="588">
        <f t="shared" si="4"/>
        <v>0.7810730099886727</v>
      </c>
      <c r="I188" s="582">
        <v>15170</v>
      </c>
      <c r="J188" s="582">
        <v>15170</v>
      </c>
      <c r="K188" s="582">
        <v>0</v>
      </c>
      <c r="L188" s="582">
        <v>15170</v>
      </c>
      <c r="M188" s="582">
        <v>0</v>
      </c>
      <c r="N188" s="582">
        <v>0</v>
      </c>
      <c r="O188" s="582">
        <v>0</v>
      </c>
      <c r="P188" s="582">
        <v>0</v>
      </c>
      <c r="Q188" s="582">
        <v>0</v>
      </c>
      <c r="R188" s="582">
        <v>0</v>
      </c>
      <c r="S188" s="582">
        <v>0</v>
      </c>
      <c r="T188" s="579">
        <v>0</v>
      </c>
      <c r="U188" s="699">
        <v>0</v>
      </c>
    </row>
    <row r="189" spans="1:21" ht="13.5" customHeight="1">
      <c r="A189" s="576"/>
      <c r="B189" s="577"/>
      <c r="C189" s="577" t="s">
        <v>629</v>
      </c>
      <c r="D189" s="936" t="s">
        <v>630</v>
      </c>
      <c r="E189" s="937"/>
      <c r="F189" s="581">
        <v>360</v>
      </c>
      <c r="G189" s="579">
        <v>15</v>
      </c>
      <c r="H189" s="588">
        <f t="shared" si="4"/>
        <v>0.041666666666666664</v>
      </c>
      <c r="I189" s="582">
        <v>15</v>
      </c>
      <c r="J189" s="582">
        <v>15</v>
      </c>
      <c r="K189" s="582">
        <v>0</v>
      </c>
      <c r="L189" s="582">
        <v>15</v>
      </c>
      <c r="M189" s="582">
        <v>0</v>
      </c>
      <c r="N189" s="582">
        <v>0</v>
      </c>
      <c r="O189" s="582">
        <v>0</v>
      </c>
      <c r="P189" s="582">
        <v>0</v>
      </c>
      <c r="Q189" s="582">
        <v>0</v>
      </c>
      <c r="R189" s="582">
        <v>0</v>
      </c>
      <c r="S189" s="582">
        <v>0</v>
      </c>
      <c r="T189" s="579">
        <v>0</v>
      </c>
      <c r="U189" s="699">
        <v>0</v>
      </c>
    </row>
    <row r="190" spans="1:21" ht="17.25" customHeight="1">
      <c r="A190" s="576"/>
      <c r="B190" s="577"/>
      <c r="C190" s="577" t="s">
        <v>633</v>
      </c>
      <c r="D190" s="936" t="s">
        <v>634</v>
      </c>
      <c r="E190" s="937"/>
      <c r="F190" s="581">
        <v>1588</v>
      </c>
      <c r="G190" s="579">
        <v>1604</v>
      </c>
      <c r="H190" s="588">
        <f t="shared" si="4"/>
        <v>1.0100755667506298</v>
      </c>
      <c r="I190" s="582">
        <v>1604</v>
      </c>
      <c r="J190" s="582">
        <v>1604</v>
      </c>
      <c r="K190" s="582">
        <v>0</v>
      </c>
      <c r="L190" s="582">
        <v>1604</v>
      </c>
      <c r="M190" s="582">
        <v>0</v>
      </c>
      <c r="N190" s="582">
        <v>0</v>
      </c>
      <c r="O190" s="582">
        <v>0</v>
      </c>
      <c r="P190" s="582">
        <v>0</v>
      </c>
      <c r="Q190" s="582">
        <v>0</v>
      </c>
      <c r="R190" s="582">
        <v>0</v>
      </c>
      <c r="S190" s="582">
        <v>0</v>
      </c>
      <c r="T190" s="579">
        <v>0</v>
      </c>
      <c r="U190" s="699">
        <v>0</v>
      </c>
    </row>
    <row r="191" spans="1:21" ht="13.5" customHeight="1">
      <c r="A191" s="576"/>
      <c r="B191" s="577"/>
      <c r="C191" s="577" t="s">
        <v>613</v>
      </c>
      <c r="D191" s="936" t="s">
        <v>614</v>
      </c>
      <c r="E191" s="937"/>
      <c r="F191" s="581">
        <v>1764</v>
      </c>
      <c r="G191" s="579">
        <v>1470</v>
      </c>
      <c r="H191" s="588">
        <f t="shared" si="4"/>
        <v>0.8333333333333334</v>
      </c>
      <c r="I191" s="582">
        <v>1470</v>
      </c>
      <c r="J191" s="582">
        <v>1470</v>
      </c>
      <c r="K191" s="582">
        <v>0</v>
      </c>
      <c r="L191" s="582">
        <v>1470</v>
      </c>
      <c r="M191" s="582">
        <v>0</v>
      </c>
      <c r="N191" s="582">
        <v>0</v>
      </c>
      <c r="O191" s="582">
        <v>0</v>
      </c>
      <c r="P191" s="582">
        <v>0</v>
      </c>
      <c r="Q191" s="582">
        <v>0</v>
      </c>
      <c r="R191" s="582">
        <v>0</v>
      </c>
      <c r="S191" s="582">
        <v>0</v>
      </c>
      <c r="T191" s="579">
        <v>0</v>
      </c>
      <c r="U191" s="699">
        <v>0</v>
      </c>
    </row>
    <row r="192" spans="1:21" ht="13.5" customHeight="1">
      <c r="A192" s="576"/>
      <c r="B192" s="577"/>
      <c r="C192" s="577" t="s">
        <v>615</v>
      </c>
      <c r="D192" s="936" t="s">
        <v>616</v>
      </c>
      <c r="E192" s="937"/>
      <c r="F192" s="581">
        <v>2440</v>
      </c>
      <c r="G192" s="579">
        <v>2804</v>
      </c>
      <c r="H192" s="588">
        <f t="shared" si="4"/>
        <v>1.1491803278688524</v>
      </c>
      <c r="I192" s="582">
        <v>2804</v>
      </c>
      <c r="J192" s="582">
        <v>2804</v>
      </c>
      <c r="K192" s="582">
        <v>0</v>
      </c>
      <c r="L192" s="582">
        <v>2804</v>
      </c>
      <c r="M192" s="582">
        <v>0</v>
      </c>
      <c r="N192" s="582">
        <v>0</v>
      </c>
      <c r="O192" s="582">
        <v>0</v>
      </c>
      <c r="P192" s="582">
        <v>0</v>
      </c>
      <c r="Q192" s="582">
        <v>0</v>
      </c>
      <c r="R192" s="582">
        <v>0</v>
      </c>
      <c r="S192" s="582">
        <v>0</v>
      </c>
      <c r="T192" s="579">
        <v>0</v>
      </c>
      <c r="U192" s="699">
        <v>0</v>
      </c>
    </row>
    <row r="193" spans="1:21" ht="3.75" customHeight="1">
      <c r="A193" s="930"/>
      <c r="B193" s="930"/>
      <c r="C193" s="930"/>
      <c r="D193" s="930"/>
      <c r="E193" s="930"/>
      <c r="F193" s="930"/>
      <c r="G193" s="930"/>
      <c r="H193" s="930"/>
      <c r="I193" s="930"/>
      <c r="J193" s="930"/>
      <c r="K193" s="930"/>
      <c r="L193" s="930"/>
      <c r="M193" s="930"/>
      <c r="N193" s="930"/>
      <c r="O193" s="930"/>
      <c r="P193" s="930"/>
      <c r="Q193" s="930"/>
      <c r="R193" s="930"/>
      <c r="S193" s="930"/>
      <c r="T193" s="930"/>
      <c r="U193" s="930"/>
    </row>
    <row r="194" spans="1:21" ht="13.5" customHeight="1">
      <c r="A194" s="930"/>
      <c r="B194" s="930"/>
      <c r="C194" s="930"/>
      <c r="D194" s="930"/>
      <c r="E194" s="930"/>
      <c r="F194" s="930"/>
      <c r="G194" s="930"/>
      <c r="H194" s="930"/>
      <c r="I194" s="930"/>
      <c r="J194" s="930"/>
      <c r="K194" s="930"/>
      <c r="L194" s="930"/>
      <c r="M194" s="930"/>
      <c r="N194" s="930"/>
      <c r="O194" s="930"/>
      <c r="P194" s="930"/>
      <c r="Q194" s="930"/>
      <c r="R194" s="930"/>
      <c r="S194" s="930"/>
      <c r="T194" s="931"/>
      <c r="U194" s="571"/>
    </row>
    <row r="195" spans="1:21" ht="22.5" customHeight="1">
      <c r="A195" s="930"/>
      <c r="B195" s="930"/>
      <c r="C195" s="930"/>
      <c r="D195" s="930"/>
      <c r="E195" s="930"/>
      <c r="F195" s="930"/>
      <c r="G195" s="930"/>
      <c r="H195" s="930"/>
      <c r="I195" s="930"/>
      <c r="J195" s="930"/>
      <c r="K195" s="930"/>
      <c r="L195" s="930"/>
      <c r="M195" s="930"/>
      <c r="N195" s="930"/>
      <c r="O195" s="930"/>
      <c r="P195" s="930"/>
      <c r="Q195" s="930"/>
      <c r="R195" s="930"/>
      <c r="S195" s="930"/>
      <c r="T195" s="930"/>
      <c r="U195" s="930"/>
    </row>
    <row r="196" spans="1:21" ht="27.75" customHeight="1">
      <c r="A196" s="541"/>
      <c r="B196" s="950"/>
      <c r="C196" s="950"/>
      <c r="D196" s="951"/>
      <c r="E196" s="952"/>
      <c r="F196" s="953"/>
      <c r="G196" s="954"/>
      <c r="H196" s="542"/>
      <c r="I196" s="955"/>
      <c r="J196" s="955"/>
      <c r="K196" s="955"/>
      <c r="L196" s="955"/>
      <c r="M196" s="955"/>
      <c r="N196" s="955"/>
      <c r="O196" s="955"/>
      <c r="P196" s="955"/>
      <c r="Q196" s="955"/>
      <c r="R196" s="955"/>
      <c r="S196" s="955"/>
      <c r="T196" s="955"/>
      <c r="U196" s="955"/>
    </row>
    <row r="197" spans="1:21" s="78" customFormat="1" ht="8.25" customHeight="1">
      <c r="A197" s="909" t="s">
        <v>13</v>
      </c>
      <c r="B197" s="941" t="s">
        <v>217</v>
      </c>
      <c r="C197" s="941" t="s">
        <v>14</v>
      </c>
      <c r="D197" s="909" t="s">
        <v>236</v>
      </c>
      <c r="E197" s="910"/>
      <c r="F197" s="913" t="s">
        <v>556</v>
      </c>
      <c r="G197" s="907" t="s">
        <v>476</v>
      </c>
      <c r="H197" s="901" t="s">
        <v>137</v>
      </c>
      <c r="I197" s="904" t="s">
        <v>557</v>
      </c>
      <c r="J197" s="893"/>
      <c r="K197" s="893"/>
      <c r="L197" s="893"/>
      <c r="M197" s="893"/>
      <c r="N197" s="893"/>
      <c r="O197" s="893"/>
      <c r="P197" s="893"/>
      <c r="Q197" s="893"/>
      <c r="R197" s="893"/>
      <c r="S197" s="893"/>
      <c r="T197" s="893"/>
      <c r="U197" s="894"/>
    </row>
    <row r="198" spans="1:21" s="78" customFormat="1" ht="11.25" customHeight="1">
      <c r="A198" s="900"/>
      <c r="B198" s="942"/>
      <c r="C198" s="942"/>
      <c r="D198" s="900"/>
      <c r="E198" s="897"/>
      <c r="F198" s="905"/>
      <c r="G198" s="900"/>
      <c r="H198" s="902"/>
      <c r="I198" s="941" t="s">
        <v>558</v>
      </c>
      <c r="J198" s="909" t="s">
        <v>559</v>
      </c>
      <c r="K198" s="895"/>
      <c r="L198" s="895"/>
      <c r="M198" s="895"/>
      <c r="N198" s="895"/>
      <c r="O198" s="895"/>
      <c r="P198" s="895"/>
      <c r="Q198" s="910"/>
      <c r="R198" s="941" t="s">
        <v>560</v>
      </c>
      <c r="S198" s="904" t="s">
        <v>559</v>
      </c>
      <c r="T198" s="893"/>
      <c r="U198" s="894"/>
    </row>
    <row r="199" spans="1:21" s="78" customFormat="1" ht="2.25" customHeight="1">
      <c r="A199" s="900"/>
      <c r="B199" s="942"/>
      <c r="C199" s="942"/>
      <c r="D199" s="900"/>
      <c r="E199" s="897"/>
      <c r="F199" s="905"/>
      <c r="G199" s="900"/>
      <c r="H199" s="902"/>
      <c r="I199" s="942"/>
      <c r="J199" s="911"/>
      <c r="K199" s="896"/>
      <c r="L199" s="896"/>
      <c r="M199" s="896"/>
      <c r="N199" s="896"/>
      <c r="O199" s="896"/>
      <c r="P199" s="896"/>
      <c r="Q199" s="912"/>
      <c r="R199" s="942"/>
      <c r="S199" s="941" t="s">
        <v>561</v>
      </c>
      <c r="T199" s="909" t="s">
        <v>562</v>
      </c>
      <c r="U199" s="938" t="s">
        <v>563</v>
      </c>
    </row>
    <row r="200" spans="1:21" s="78" customFormat="1" ht="5.25" customHeight="1">
      <c r="A200" s="900"/>
      <c r="B200" s="942"/>
      <c r="C200" s="942"/>
      <c r="D200" s="900"/>
      <c r="E200" s="897"/>
      <c r="F200" s="905"/>
      <c r="G200" s="900"/>
      <c r="H200" s="902"/>
      <c r="I200" s="942"/>
      <c r="J200" s="941" t="s">
        <v>564</v>
      </c>
      <c r="K200" s="909" t="s">
        <v>559</v>
      </c>
      <c r="L200" s="910"/>
      <c r="M200" s="941" t="s">
        <v>565</v>
      </c>
      <c r="N200" s="941" t="s">
        <v>566</v>
      </c>
      <c r="O200" s="941" t="s">
        <v>567</v>
      </c>
      <c r="P200" s="941" t="s">
        <v>568</v>
      </c>
      <c r="Q200" s="941" t="s">
        <v>569</v>
      </c>
      <c r="R200" s="942"/>
      <c r="S200" s="942"/>
      <c r="T200" s="911"/>
      <c r="U200" s="939"/>
    </row>
    <row r="201" spans="1:21" s="78" customFormat="1" ht="2.25" customHeight="1">
      <c r="A201" s="900"/>
      <c r="B201" s="942"/>
      <c r="C201" s="942"/>
      <c r="D201" s="900"/>
      <c r="E201" s="897"/>
      <c r="F201" s="905"/>
      <c r="G201" s="900"/>
      <c r="H201" s="902"/>
      <c r="I201" s="942"/>
      <c r="J201" s="942"/>
      <c r="K201" s="911"/>
      <c r="L201" s="912"/>
      <c r="M201" s="942"/>
      <c r="N201" s="942"/>
      <c r="O201" s="942"/>
      <c r="P201" s="942"/>
      <c r="Q201" s="942"/>
      <c r="R201" s="942"/>
      <c r="S201" s="942"/>
      <c r="T201" s="909" t="s">
        <v>570</v>
      </c>
      <c r="U201" s="939"/>
    </row>
    <row r="202" spans="1:21" s="78" customFormat="1" ht="56.25" customHeight="1">
      <c r="A202" s="911"/>
      <c r="B202" s="908"/>
      <c r="C202" s="908"/>
      <c r="D202" s="911"/>
      <c r="E202" s="912"/>
      <c r="F202" s="906"/>
      <c r="G202" s="911"/>
      <c r="H202" s="903"/>
      <c r="I202" s="908"/>
      <c r="J202" s="908"/>
      <c r="K202" s="546" t="s">
        <v>571</v>
      </c>
      <c r="L202" s="546" t="s">
        <v>572</v>
      </c>
      <c r="M202" s="908"/>
      <c r="N202" s="908"/>
      <c r="O202" s="908"/>
      <c r="P202" s="908"/>
      <c r="Q202" s="908"/>
      <c r="R202" s="908"/>
      <c r="S202" s="908"/>
      <c r="T202" s="911"/>
      <c r="U202" s="940"/>
    </row>
    <row r="203" spans="1:21" s="79" customFormat="1" ht="8.25" customHeight="1">
      <c r="A203" s="547" t="s">
        <v>477</v>
      </c>
      <c r="B203" s="548" t="s">
        <v>478</v>
      </c>
      <c r="C203" s="548" t="s">
        <v>479</v>
      </c>
      <c r="D203" s="932" t="s">
        <v>480</v>
      </c>
      <c r="E203" s="933"/>
      <c r="F203" s="549" t="s">
        <v>573</v>
      </c>
      <c r="G203" s="547" t="s">
        <v>574</v>
      </c>
      <c r="H203" s="547" t="s">
        <v>575</v>
      </c>
      <c r="I203" s="551" t="s">
        <v>576</v>
      </c>
      <c r="J203" s="551" t="s">
        <v>577</v>
      </c>
      <c r="K203" s="551" t="s">
        <v>578</v>
      </c>
      <c r="L203" s="551" t="s">
        <v>579</v>
      </c>
      <c r="M203" s="551" t="s">
        <v>580</v>
      </c>
      <c r="N203" s="551" t="s">
        <v>581</v>
      </c>
      <c r="O203" s="551" t="s">
        <v>582</v>
      </c>
      <c r="P203" s="551" t="s">
        <v>583</v>
      </c>
      <c r="Q203" s="551" t="s">
        <v>584</v>
      </c>
      <c r="R203" s="551" t="s">
        <v>585</v>
      </c>
      <c r="S203" s="551" t="s">
        <v>586</v>
      </c>
      <c r="T203" s="547" t="s">
        <v>587</v>
      </c>
      <c r="U203" s="552" t="s">
        <v>588</v>
      </c>
    </row>
    <row r="204" spans="1:21" ht="17.25" customHeight="1">
      <c r="A204" s="576"/>
      <c r="B204" s="577"/>
      <c r="C204" s="577" t="s">
        <v>617</v>
      </c>
      <c r="D204" s="936" t="s">
        <v>618</v>
      </c>
      <c r="E204" s="937"/>
      <c r="F204" s="581">
        <v>39187</v>
      </c>
      <c r="G204" s="579">
        <v>40710</v>
      </c>
      <c r="H204" s="592">
        <f>G204/F204</f>
        <v>1.0388649296960726</v>
      </c>
      <c r="I204" s="582">
        <v>40710</v>
      </c>
      <c r="J204" s="582">
        <v>40710</v>
      </c>
      <c r="K204" s="582">
        <v>0</v>
      </c>
      <c r="L204" s="582">
        <v>40710</v>
      </c>
      <c r="M204" s="582">
        <v>0</v>
      </c>
      <c r="N204" s="582">
        <v>0</v>
      </c>
      <c r="O204" s="582">
        <v>0</v>
      </c>
      <c r="P204" s="582">
        <v>0</v>
      </c>
      <c r="Q204" s="582">
        <v>0</v>
      </c>
      <c r="R204" s="582">
        <v>0</v>
      </c>
      <c r="S204" s="582">
        <v>0</v>
      </c>
      <c r="T204" s="579">
        <v>0</v>
      </c>
      <c r="U204" s="699">
        <v>0</v>
      </c>
    </row>
    <row r="205" spans="1:21" ht="17.25" customHeight="1">
      <c r="A205" s="576"/>
      <c r="B205" s="577"/>
      <c r="C205" s="577" t="s">
        <v>635</v>
      </c>
      <c r="D205" s="936" t="s">
        <v>636</v>
      </c>
      <c r="E205" s="937"/>
      <c r="F205" s="581">
        <v>550</v>
      </c>
      <c r="G205" s="579">
        <v>800</v>
      </c>
      <c r="H205" s="592">
        <f aca="true" t="shared" si="5" ref="H205:H230">G205/F205</f>
        <v>1.4545454545454546</v>
      </c>
      <c r="I205" s="582">
        <v>800</v>
      </c>
      <c r="J205" s="582">
        <v>800</v>
      </c>
      <c r="K205" s="582">
        <v>0</v>
      </c>
      <c r="L205" s="582">
        <v>800</v>
      </c>
      <c r="M205" s="582">
        <v>0</v>
      </c>
      <c r="N205" s="582">
        <v>0</v>
      </c>
      <c r="O205" s="582">
        <v>0</v>
      </c>
      <c r="P205" s="582">
        <v>0</v>
      </c>
      <c r="Q205" s="582">
        <v>0</v>
      </c>
      <c r="R205" s="582">
        <v>0</v>
      </c>
      <c r="S205" s="582">
        <v>0</v>
      </c>
      <c r="T205" s="579">
        <v>0</v>
      </c>
      <c r="U205" s="699">
        <v>0</v>
      </c>
    </row>
    <row r="206" spans="1:21" ht="17.25" customHeight="1">
      <c r="A206" s="576"/>
      <c r="B206" s="577"/>
      <c r="C206" s="577" t="s">
        <v>637</v>
      </c>
      <c r="D206" s="936" t="s">
        <v>638</v>
      </c>
      <c r="E206" s="937"/>
      <c r="F206" s="581">
        <v>1023</v>
      </c>
      <c r="G206" s="579">
        <v>1033</v>
      </c>
      <c r="H206" s="592">
        <f t="shared" si="5"/>
        <v>1.0097751710654936</v>
      </c>
      <c r="I206" s="582">
        <v>1033</v>
      </c>
      <c r="J206" s="582">
        <v>1033</v>
      </c>
      <c r="K206" s="582">
        <v>0</v>
      </c>
      <c r="L206" s="582">
        <v>1033</v>
      </c>
      <c r="M206" s="582">
        <v>0</v>
      </c>
      <c r="N206" s="582">
        <v>0</v>
      </c>
      <c r="O206" s="582">
        <v>0</v>
      </c>
      <c r="P206" s="582">
        <v>0</v>
      </c>
      <c r="Q206" s="582">
        <v>0</v>
      </c>
      <c r="R206" s="582">
        <v>0</v>
      </c>
      <c r="S206" s="582">
        <v>0</v>
      </c>
      <c r="T206" s="579">
        <v>0</v>
      </c>
      <c r="U206" s="699">
        <v>0</v>
      </c>
    </row>
    <row r="207" spans="1:21" ht="17.25" customHeight="1">
      <c r="A207" s="576"/>
      <c r="B207" s="577"/>
      <c r="C207" s="577" t="s">
        <v>639</v>
      </c>
      <c r="D207" s="936" t="s">
        <v>640</v>
      </c>
      <c r="E207" s="937"/>
      <c r="F207" s="583">
        <v>2092</v>
      </c>
      <c r="G207" s="579">
        <v>2113</v>
      </c>
      <c r="H207" s="592">
        <f t="shared" si="5"/>
        <v>1.010038240917782</v>
      </c>
      <c r="I207" s="582">
        <v>2113</v>
      </c>
      <c r="J207" s="582">
        <v>2113</v>
      </c>
      <c r="K207" s="582">
        <v>0</v>
      </c>
      <c r="L207" s="582">
        <v>2113</v>
      </c>
      <c r="M207" s="582">
        <v>0</v>
      </c>
      <c r="N207" s="582">
        <v>0</v>
      </c>
      <c r="O207" s="582">
        <v>0</v>
      </c>
      <c r="P207" s="582">
        <v>0</v>
      </c>
      <c r="Q207" s="582">
        <v>0</v>
      </c>
      <c r="R207" s="582">
        <v>0</v>
      </c>
      <c r="S207" s="582">
        <v>0</v>
      </c>
      <c r="T207" s="579">
        <v>0</v>
      </c>
      <c r="U207" s="699">
        <v>0</v>
      </c>
    </row>
    <row r="208" spans="1:21" s="78" customFormat="1" ht="13.5" customHeight="1">
      <c r="A208" s="543"/>
      <c r="B208" s="560" t="s">
        <v>265</v>
      </c>
      <c r="C208" s="560"/>
      <c r="D208" s="934" t="s">
        <v>266</v>
      </c>
      <c r="E208" s="935"/>
      <c r="F208" s="584">
        <f>SUM(F209:F220)</f>
        <v>85448</v>
      </c>
      <c r="G208" s="585">
        <f>SUM(G209:G220)</f>
        <v>130212</v>
      </c>
      <c r="H208" s="592">
        <f t="shared" si="5"/>
        <v>1.5238741690852917</v>
      </c>
      <c r="I208" s="564">
        <v>130212</v>
      </c>
      <c r="J208" s="564">
        <v>123747</v>
      </c>
      <c r="K208" s="564">
        <v>89661</v>
      </c>
      <c r="L208" s="564">
        <v>34086</v>
      </c>
      <c r="M208" s="564">
        <v>0</v>
      </c>
      <c r="N208" s="564">
        <v>6465</v>
      </c>
      <c r="O208" s="564">
        <v>0</v>
      </c>
      <c r="P208" s="564">
        <v>0</v>
      </c>
      <c r="Q208" s="564">
        <v>0</v>
      </c>
      <c r="R208" s="564">
        <v>0</v>
      </c>
      <c r="S208" s="564">
        <v>0</v>
      </c>
      <c r="T208" s="566">
        <v>0</v>
      </c>
      <c r="U208" s="692">
        <v>0</v>
      </c>
    </row>
    <row r="209" spans="1:21" s="78" customFormat="1" ht="13.5" customHeight="1">
      <c r="A209" s="543"/>
      <c r="B209" s="560"/>
      <c r="C209" s="560" t="s">
        <v>595</v>
      </c>
      <c r="D209" s="934" t="s">
        <v>596</v>
      </c>
      <c r="E209" s="960"/>
      <c r="F209" s="589">
        <v>4618</v>
      </c>
      <c r="G209" s="566">
        <v>6465</v>
      </c>
      <c r="H209" s="592">
        <f t="shared" si="5"/>
        <v>1.3999566912083152</v>
      </c>
      <c r="I209" s="564">
        <v>6465</v>
      </c>
      <c r="J209" s="564">
        <v>0</v>
      </c>
      <c r="K209" s="564">
        <v>0</v>
      </c>
      <c r="L209" s="564">
        <v>0</v>
      </c>
      <c r="M209" s="564">
        <v>0</v>
      </c>
      <c r="N209" s="564">
        <v>6465</v>
      </c>
      <c r="O209" s="564">
        <v>0</v>
      </c>
      <c r="P209" s="564">
        <v>0</v>
      </c>
      <c r="Q209" s="564">
        <v>0</v>
      </c>
      <c r="R209" s="564">
        <v>0</v>
      </c>
      <c r="S209" s="564">
        <v>0</v>
      </c>
      <c r="T209" s="566">
        <v>0</v>
      </c>
      <c r="U209" s="692">
        <v>0</v>
      </c>
    </row>
    <row r="210" spans="1:21" s="78" customFormat="1" ht="13.5" customHeight="1">
      <c r="A210" s="543"/>
      <c r="B210" s="560"/>
      <c r="C210" s="560" t="s">
        <v>597</v>
      </c>
      <c r="D210" s="934" t="s">
        <v>598</v>
      </c>
      <c r="E210" s="960"/>
      <c r="F210" s="585">
        <v>45451</v>
      </c>
      <c r="G210" s="566">
        <v>71615</v>
      </c>
      <c r="H210" s="592">
        <f t="shared" si="5"/>
        <v>1.5756529009262723</v>
      </c>
      <c r="I210" s="564">
        <v>71615</v>
      </c>
      <c r="J210" s="564">
        <v>71615</v>
      </c>
      <c r="K210" s="564">
        <v>71615</v>
      </c>
      <c r="L210" s="564">
        <v>0</v>
      </c>
      <c r="M210" s="564">
        <v>0</v>
      </c>
      <c r="N210" s="564">
        <v>0</v>
      </c>
      <c r="O210" s="564">
        <v>0</v>
      </c>
      <c r="P210" s="564">
        <v>0</v>
      </c>
      <c r="Q210" s="564">
        <v>0</v>
      </c>
      <c r="R210" s="564">
        <v>0</v>
      </c>
      <c r="S210" s="564">
        <v>0</v>
      </c>
      <c r="T210" s="566">
        <v>0</v>
      </c>
      <c r="U210" s="692">
        <v>0</v>
      </c>
    </row>
    <row r="211" spans="1:21" s="78" customFormat="1" ht="13.5" customHeight="1">
      <c r="A211" s="543"/>
      <c r="B211" s="560"/>
      <c r="C211" s="560" t="s">
        <v>599</v>
      </c>
      <c r="D211" s="934" t="s">
        <v>600</v>
      </c>
      <c r="E211" s="960"/>
      <c r="F211" s="585">
        <v>5100</v>
      </c>
      <c r="G211" s="566">
        <v>3825</v>
      </c>
      <c r="H211" s="592">
        <f t="shared" si="5"/>
        <v>0.75</v>
      </c>
      <c r="I211" s="564">
        <v>3825</v>
      </c>
      <c r="J211" s="564">
        <v>3825</v>
      </c>
      <c r="K211" s="564">
        <v>3825</v>
      </c>
      <c r="L211" s="564">
        <v>0</v>
      </c>
      <c r="M211" s="564">
        <v>0</v>
      </c>
      <c r="N211" s="564">
        <v>0</v>
      </c>
      <c r="O211" s="564">
        <v>0</v>
      </c>
      <c r="P211" s="564">
        <v>0</v>
      </c>
      <c r="Q211" s="564">
        <v>0</v>
      </c>
      <c r="R211" s="564">
        <v>0</v>
      </c>
      <c r="S211" s="564">
        <v>0</v>
      </c>
      <c r="T211" s="566">
        <v>0</v>
      </c>
      <c r="U211" s="692">
        <v>0</v>
      </c>
    </row>
    <row r="212" spans="1:21" s="78" customFormat="1" ht="13.5" customHeight="1">
      <c r="A212" s="543"/>
      <c r="B212" s="560"/>
      <c r="C212" s="560" t="s">
        <v>601</v>
      </c>
      <c r="D212" s="934" t="s">
        <v>602</v>
      </c>
      <c r="E212" s="960"/>
      <c r="F212" s="585">
        <v>8500</v>
      </c>
      <c r="G212" s="566">
        <v>12246</v>
      </c>
      <c r="H212" s="592">
        <f t="shared" si="5"/>
        <v>1.4407058823529413</v>
      </c>
      <c r="I212" s="564">
        <v>12246</v>
      </c>
      <c r="J212" s="564">
        <v>12246</v>
      </c>
      <c r="K212" s="564">
        <v>12246</v>
      </c>
      <c r="L212" s="564">
        <v>0</v>
      </c>
      <c r="M212" s="564">
        <v>0</v>
      </c>
      <c r="N212" s="564">
        <v>0</v>
      </c>
      <c r="O212" s="564">
        <v>0</v>
      </c>
      <c r="P212" s="564">
        <v>0</v>
      </c>
      <c r="Q212" s="564">
        <v>0</v>
      </c>
      <c r="R212" s="564">
        <v>0</v>
      </c>
      <c r="S212" s="564">
        <v>0</v>
      </c>
      <c r="T212" s="566">
        <v>0</v>
      </c>
      <c r="U212" s="692">
        <v>0</v>
      </c>
    </row>
    <row r="213" spans="1:21" s="78" customFormat="1" ht="13.5" customHeight="1">
      <c r="A213" s="543"/>
      <c r="B213" s="560"/>
      <c r="C213" s="560" t="s">
        <v>603</v>
      </c>
      <c r="D213" s="934" t="s">
        <v>604</v>
      </c>
      <c r="E213" s="960"/>
      <c r="F213" s="585">
        <v>1425</v>
      </c>
      <c r="G213" s="566">
        <v>1975</v>
      </c>
      <c r="H213" s="592">
        <f t="shared" si="5"/>
        <v>1.3859649122807018</v>
      </c>
      <c r="I213" s="564">
        <v>1975</v>
      </c>
      <c r="J213" s="564">
        <v>1975</v>
      </c>
      <c r="K213" s="564">
        <v>1975</v>
      </c>
      <c r="L213" s="564">
        <v>0</v>
      </c>
      <c r="M213" s="564">
        <v>0</v>
      </c>
      <c r="N213" s="564">
        <v>0</v>
      </c>
      <c r="O213" s="564">
        <v>0</v>
      </c>
      <c r="P213" s="564">
        <v>0</v>
      </c>
      <c r="Q213" s="564">
        <v>0</v>
      </c>
      <c r="R213" s="564">
        <v>0</v>
      </c>
      <c r="S213" s="564">
        <v>0</v>
      </c>
      <c r="T213" s="566">
        <v>0</v>
      </c>
      <c r="U213" s="692">
        <v>0</v>
      </c>
    </row>
    <row r="214" spans="1:21" s="78" customFormat="1" ht="13.5" customHeight="1">
      <c r="A214" s="543"/>
      <c r="B214" s="560"/>
      <c r="C214" s="560" t="s">
        <v>605</v>
      </c>
      <c r="D214" s="934" t="s">
        <v>606</v>
      </c>
      <c r="E214" s="960"/>
      <c r="F214" s="585">
        <v>12926</v>
      </c>
      <c r="G214" s="566">
        <v>22705</v>
      </c>
      <c r="H214" s="592">
        <f t="shared" si="5"/>
        <v>1.7565372118211358</v>
      </c>
      <c r="I214" s="564">
        <v>22705</v>
      </c>
      <c r="J214" s="564">
        <v>22705</v>
      </c>
      <c r="K214" s="564">
        <v>0</v>
      </c>
      <c r="L214" s="564">
        <v>22705</v>
      </c>
      <c r="M214" s="564">
        <v>0</v>
      </c>
      <c r="N214" s="564">
        <v>0</v>
      </c>
      <c r="O214" s="564">
        <v>0</v>
      </c>
      <c r="P214" s="564">
        <v>0</v>
      </c>
      <c r="Q214" s="564">
        <v>0</v>
      </c>
      <c r="R214" s="564">
        <v>0</v>
      </c>
      <c r="S214" s="564">
        <v>0</v>
      </c>
      <c r="T214" s="566">
        <v>0</v>
      </c>
      <c r="U214" s="692">
        <v>0</v>
      </c>
    </row>
    <row r="215" spans="1:21" s="78" customFormat="1" ht="17.25" customHeight="1">
      <c r="A215" s="543"/>
      <c r="B215" s="560"/>
      <c r="C215" s="560" t="s">
        <v>651</v>
      </c>
      <c r="D215" s="934" t="s">
        <v>652</v>
      </c>
      <c r="E215" s="960"/>
      <c r="F215" s="585">
        <v>400</v>
      </c>
      <c r="G215" s="566">
        <v>400</v>
      </c>
      <c r="H215" s="592">
        <f t="shared" si="5"/>
        <v>1</v>
      </c>
      <c r="I215" s="564">
        <v>400</v>
      </c>
      <c r="J215" s="564">
        <v>400</v>
      </c>
      <c r="K215" s="564">
        <v>0</v>
      </c>
      <c r="L215" s="564">
        <v>400</v>
      </c>
      <c r="M215" s="564">
        <v>0</v>
      </c>
      <c r="N215" s="564">
        <v>0</v>
      </c>
      <c r="O215" s="564">
        <v>0</v>
      </c>
      <c r="P215" s="564">
        <v>0</v>
      </c>
      <c r="Q215" s="564">
        <v>0</v>
      </c>
      <c r="R215" s="564">
        <v>0</v>
      </c>
      <c r="S215" s="564">
        <v>0</v>
      </c>
      <c r="T215" s="566">
        <v>0</v>
      </c>
      <c r="U215" s="692">
        <v>0</v>
      </c>
    </row>
    <row r="216" spans="1:21" s="78" customFormat="1" ht="13.5" customHeight="1">
      <c r="A216" s="543"/>
      <c r="B216" s="560"/>
      <c r="C216" s="560" t="s">
        <v>607</v>
      </c>
      <c r="D216" s="934" t="s">
        <v>608</v>
      </c>
      <c r="E216" s="960"/>
      <c r="F216" s="585">
        <v>3650</v>
      </c>
      <c r="G216" s="566">
        <v>5454</v>
      </c>
      <c r="H216" s="592">
        <f t="shared" si="5"/>
        <v>1.4942465753424659</v>
      </c>
      <c r="I216" s="564">
        <v>5454</v>
      </c>
      <c r="J216" s="564">
        <v>5454</v>
      </c>
      <c r="K216" s="564">
        <v>0</v>
      </c>
      <c r="L216" s="564">
        <v>5454</v>
      </c>
      <c r="M216" s="564">
        <v>0</v>
      </c>
      <c r="N216" s="564">
        <v>0</v>
      </c>
      <c r="O216" s="564">
        <v>0</v>
      </c>
      <c r="P216" s="564">
        <v>0</v>
      </c>
      <c r="Q216" s="564">
        <v>0</v>
      </c>
      <c r="R216" s="564">
        <v>0</v>
      </c>
      <c r="S216" s="564">
        <v>0</v>
      </c>
      <c r="T216" s="566">
        <v>0</v>
      </c>
      <c r="U216" s="692">
        <v>0</v>
      </c>
    </row>
    <row r="217" spans="1:21" s="78" customFormat="1" ht="13.5" customHeight="1">
      <c r="A217" s="543"/>
      <c r="B217" s="560"/>
      <c r="C217" s="560" t="s">
        <v>609</v>
      </c>
      <c r="D217" s="934" t="s">
        <v>610</v>
      </c>
      <c r="E217" s="960"/>
      <c r="F217" s="585">
        <v>0</v>
      </c>
      <c r="G217" s="566">
        <v>240</v>
      </c>
      <c r="H217" s="592">
        <v>0</v>
      </c>
      <c r="I217" s="564">
        <v>240</v>
      </c>
      <c r="J217" s="564">
        <v>240</v>
      </c>
      <c r="K217" s="564">
        <v>0</v>
      </c>
      <c r="L217" s="564">
        <v>240</v>
      </c>
      <c r="M217" s="564">
        <v>0</v>
      </c>
      <c r="N217" s="564">
        <v>0</v>
      </c>
      <c r="O217" s="564">
        <v>0</v>
      </c>
      <c r="P217" s="564">
        <v>0</v>
      </c>
      <c r="Q217" s="564">
        <v>0</v>
      </c>
      <c r="R217" s="564">
        <v>0</v>
      </c>
      <c r="S217" s="564">
        <v>0</v>
      </c>
      <c r="T217" s="566">
        <v>0</v>
      </c>
      <c r="U217" s="692">
        <v>0</v>
      </c>
    </row>
    <row r="218" spans="1:21" s="78" customFormat="1" ht="13.5" customHeight="1">
      <c r="A218" s="543"/>
      <c r="B218" s="560"/>
      <c r="C218" s="560" t="s">
        <v>611</v>
      </c>
      <c r="D218" s="934" t="s">
        <v>612</v>
      </c>
      <c r="E218" s="960"/>
      <c r="F218" s="585">
        <v>0</v>
      </c>
      <c r="G218" s="566">
        <v>80</v>
      </c>
      <c r="H218" s="592">
        <v>0</v>
      </c>
      <c r="I218" s="564">
        <v>80</v>
      </c>
      <c r="J218" s="564">
        <v>80</v>
      </c>
      <c r="K218" s="564">
        <v>0</v>
      </c>
      <c r="L218" s="564">
        <v>80</v>
      </c>
      <c r="M218" s="564">
        <v>0</v>
      </c>
      <c r="N218" s="564">
        <v>0</v>
      </c>
      <c r="O218" s="564">
        <v>0</v>
      </c>
      <c r="P218" s="564">
        <v>0</v>
      </c>
      <c r="Q218" s="564">
        <v>0</v>
      </c>
      <c r="R218" s="564">
        <v>0</v>
      </c>
      <c r="S218" s="564">
        <v>0</v>
      </c>
      <c r="T218" s="566">
        <v>0</v>
      </c>
      <c r="U218" s="692">
        <v>0</v>
      </c>
    </row>
    <row r="219" spans="1:21" s="78" customFormat="1" ht="13.5" customHeight="1">
      <c r="A219" s="543"/>
      <c r="B219" s="560"/>
      <c r="C219" s="560" t="s">
        <v>613</v>
      </c>
      <c r="D219" s="934" t="s">
        <v>614</v>
      </c>
      <c r="E219" s="960"/>
      <c r="F219" s="585">
        <v>0</v>
      </c>
      <c r="G219" s="566">
        <v>59</v>
      </c>
      <c r="H219" s="592">
        <v>0</v>
      </c>
      <c r="I219" s="564">
        <v>59</v>
      </c>
      <c r="J219" s="564">
        <v>59</v>
      </c>
      <c r="K219" s="564">
        <v>0</v>
      </c>
      <c r="L219" s="564">
        <v>59</v>
      </c>
      <c r="M219" s="564">
        <v>0</v>
      </c>
      <c r="N219" s="564">
        <v>0</v>
      </c>
      <c r="O219" s="564">
        <v>0</v>
      </c>
      <c r="P219" s="564">
        <v>0</v>
      </c>
      <c r="Q219" s="564">
        <v>0</v>
      </c>
      <c r="R219" s="564">
        <v>0</v>
      </c>
      <c r="S219" s="564">
        <v>0</v>
      </c>
      <c r="T219" s="566">
        <v>0</v>
      </c>
      <c r="U219" s="692">
        <v>0</v>
      </c>
    </row>
    <row r="220" spans="1:21" s="78" customFormat="1" ht="17.25" customHeight="1">
      <c r="A220" s="543"/>
      <c r="B220" s="560"/>
      <c r="C220" s="560" t="s">
        <v>617</v>
      </c>
      <c r="D220" s="934" t="s">
        <v>618</v>
      </c>
      <c r="E220" s="960"/>
      <c r="F220" s="590">
        <v>3378</v>
      </c>
      <c r="G220" s="566">
        <v>5148</v>
      </c>
      <c r="H220" s="592">
        <f t="shared" si="5"/>
        <v>1.5239786856127886</v>
      </c>
      <c r="I220" s="564">
        <v>5148</v>
      </c>
      <c r="J220" s="564">
        <v>5148</v>
      </c>
      <c r="K220" s="564">
        <v>0</v>
      </c>
      <c r="L220" s="564">
        <v>5148</v>
      </c>
      <c r="M220" s="564">
        <v>0</v>
      </c>
      <c r="N220" s="564">
        <v>0</v>
      </c>
      <c r="O220" s="564">
        <v>0</v>
      </c>
      <c r="P220" s="564">
        <v>0</v>
      </c>
      <c r="Q220" s="564">
        <v>0</v>
      </c>
      <c r="R220" s="564">
        <v>0</v>
      </c>
      <c r="S220" s="564">
        <v>0</v>
      </c>
      <c r="T220" s="566">
        <v>0</v>
      </c>
      <c r="U220" s="692">
        <v>0</v>
      </c>
    </row>
    <row r="221" spans="1:21" s="78" customFormat="1" ht="13.5" customHeight="1">
      <c r="A221" s="543"/>
      <c r="B221" s="560" t="s">
        <v>267</v>
      </c>
      <c r="C221" s="560"/>
      <c r="D221" s="934" t="s">
        <v>268</v>
      </c>
      <c r="E221" s="935"/>
      <c r="F221" s="584">
        <f>SUM(F222)</f>
        <v>32904</v>
      </c>
      <c r="G221" s="585">
        <f>SUM(G222)</f>
        <v>34200</v>
      </c>
      <c r="H221" s="592">
        <f t="shared" si="5"/>
        <v>1.039387308533917</v>
      </c>
      <c r="I221" s="564">
        <v>34200</v>
      </c>
      <c r="J221" s="564">
        <v>0</v>
      </c>
      <c r="K221" s="564">
        <v>0</v>
      </c>
      <c r="L221" s="564">
        <v>0</v>
      </c>
      <c r="M221" s="564">
        <v>34200</v>
      </c>
      <c r="N221" s="564">
        <v>0</v>
      </c>
      <c r="O221" s="564">
        <v>0</v>
      </c>
      <c r="P221" s="564">
        <v>0</v>
      </c>
      <c r="Q221" s="564">
        <v>0</v>
      </c>
      <c r="R221" s="564">
        <v>0</v>
      </c>
      <c r="S221" s="564">
        <v>0</v>
      </c>
      <c r="T221" s="566">
        <v>0</v>
      </c>
      <c r="U221" s="692">
        <v>0</v>
      </c>
    </row>
    <row r="222" spans="1:21" s="78" customFormat="1" ht="17.25" customHeight="1">
      <c r="A222" s="543"/>
      <c r="B222" s="560"/>
      <c r="C222" s="560" t="s">
        <v>653</v>
      </c>
      <c r="D222" s="934" t="s">
        <v>654</v>
      </c>
      <c r="E222" s="960"/>
      <c r="F222" s="593">
        <v>32904</v>
      </c>
      <c r="G222" s="566">
        <v>34200</v>
      </c>
      <c r="H222" s="592">
        <f t="shared" si="5"/>
        <v>1.039387308533917</v>
      </c>
      <c r="I222" s="564">
        <v>34200</v>
      </c>
      <c r="J222" s="564">
        <v>0</v>
      </c>
      <c r="K222" s="564">
        <v>0</v>
      </c>
      <c r="L222" s="564">
        <v>0</v>
      </c>
      <c r="M222" s="564">
        <v>34200</v>
      </c>
      <c r="N222" s="564">
        <v>0</v>
      </c>
      <c r="O222" s="564">
        <v>0</v>
      </c>
      <c r="P222" s="564">
        <v>0</v>
      </c>
      <c r="Q222" s="564">
        <v>0</v>
      </c>
      <c r="R222" s="564">
        <v>0</v>
      </c>
      <c r="S222" s="564">
        <v>0</v>
      </c>
      <c r="T222" s="566">
        <v>0</v>
      </c>
      <c r="U222" s="692">
        <v>0</v>
      </c>
    </row>
    <row r="223" spans="1:21" s="78" customFormat="1" ht="13.5" customHeight="1">
      <c r="A223" s="543"/>
      <c r="B223" s="560" t="s">
        <v>107</v>
      </c>
      <c r="C223" s="560"/>
      <c r="D223" s="934" t="s">
        <v>108</v>
      </c>
      <c r="E223" s="935"/>
      <c r="F223" s="584">
        <f>SUM(F224:F253)</f>
        <v>704296</v>
      </c>
      <c r="G223" s="585">
        <f>SUM(G224:G253)</f>
        <v>852261</v>
      </c>
      <c r="H223" s="592">
        <f t="shared" si="5"/>
        <v>1.2100892238490635</v>
      </c>
      <c r="I223" s="564">
        <v>852261</v>
      </c>
      <c r="J223" s="564">
        <v>810040</v>
      </c>
      <c r="K223" s="564">
        <v>699028</v>
      </c>
      <c r="L223" s="564">
        <v>111012</v>
      </c>
      <c r="M223" s="564">
        <v>0</v>
      </c>
      <c r="N223" s="564">
        <v>42221</v>
      </c>
      <c r="O223" s="564">
        <v>0</v>
      </c>
      <c r="P223" s="564">
        <v>0</v>
      </c>
      <c r="Q223" s="564">
        <v>0</v>
      </c>
      <c r="R223" s="564">
        <v>0</v>
      </c>
      <c r="S223" s="564">
        <v>0</v>
      </c>
      <c r="T223" s="566">
        <v>0</v>
      </c>
      <c r="U223" s="692">
        <v>0</v>
      </c>
    </row>
    <row r="224" spans="1:21" ht="13.5" customHeight="1">
      <c r="A224" s="576"/>
      <c r="B224" s="577"/>
      <c r="C224" s="577" t="s">
        <v>595</v>
      </c>
      <c r="D224" s="936" t="s">
        <v>596</v>
      </c>
      <c r="E224" s="937"/>
      <c r="F224" s="586">
        <v>32944</v>
      </c>
      <c r="G224" s="579">
        <v>42221</v>
      </c>
      <c r="H224" s="592">
        <f t="shared" si="5"/>
        <v>1.2815990772219523</v>
      </c>
      <c r="I224" s="582">
        <v>42221</v>
      </c>
      <c r="J224" s="582">
        <v>0</v>
      </c>
      <c r="K224" s="582">
        <v>0</v>
      </c>
      <c r="L224" s="582">
        <v>0</v>
      </c>
      <c r="M224" s="582">
        <v>0</v>
      </c>
      <c r="N224" s="582">
        <v>42221</v>
      </c>
      <c r="O224" s="582">
        <v>0</v>
      </c>
      <c r="P224" s="582">
        <v>0</v>
      </c>
      <c r="Q224" s="582">
        <v>0</v>
      </c>
      <c r="R224" s="582">
        <v>0</v>
      </c>
      <c r="S224" s="582">
        <v>0</v>
      </c>
      <c r="T224" s="579">
        <v>0</v>
      </c>
      <c r="U224" s="699">
        <v>0</v>
      </c>
    </row>
    <row r="225" spans="1:21" ht="13.5" customHeight="1">
      <c r="A225" s="576"/>
      <c r="B225" s="577"/>
      <c r="C225" s="577" t="s">
        <v>597</v>
      </c>
      <c r="D225" s="936" t="s">
        <v>598</v>
      </c>
      <c r="E225" s="937"/>
      <c r="F225" s="581">
        <v>447040</v>
      </c>
      <c r="G225" s="579">
        <v>553922</v>
      </c>
      <c r="H225" s="592">
        <f t="shared" si="5"/>
        <v>1.2390882247673587</v>
      </c>
      <c r="I225" s="582">
        <v>553922</v>
      </c>
      <c r="J225" s="582">
        <v>553922</v>
      </c>
      <c r="K225" s="582">
        <v>553922</v>
      </c>
      <c r="L225" s="582">
        <v>0</v>
      </c>
      <c r="M225" s="582">
        <v>0</v>
      </c>
      <c r="N225" s="582">
        <v>0</v>
      </c>
      <c r="O225" s="582">
        <v>0</v>
      </c>
      <c r="P225" s="582">
        <v>0</v>
      </c>
      <c r="Q225" s="582">
        <v>0</v>
      </c>
      <c r="R225" s="582">
        <v>0</v>
      </c>
      <c r="S225" s="582">
        <v>0</v>
      </c>
      <c r="T225" s="579">
        <v>0</v>
      </c>
      <c r="U225" s="699">
        <v>0</v>
      </c>
    </row>
    <row r="226" spans="1:21" ht="13.5" customHeight="1">
      <c r="A226" s="576"/>
      <c r="B226" s="577"/>
      <c r="C226" s="577" t="s">
        <v>599</v>
      </c>
      <c r="D226" s="936" t="s">
        <v>600</v>
      </c>
      <c r="E226" s="937"/>
      <c r="F226" s="581">
        <v>32794</v>
      </c>
      <c r="G226" s="579">
        <v>36295</v>
      </c>
      <c r="H226" s="592">
        <f t="shared" si="5"/>
        <v>1.106757333658596</v>
      </c>
      <c r="I226" s="582">
        <v>36295</v>
      </c>
      <c r="J226" s="582">
        <v>36295</v>
      </c>
      <c r="K226" s="582">
        <v>36295</v>
      </c>
      <c r="L226" s="582">
        <v>0</v>
      </c>
      <c r="M226" s="582">
        <v>0</v>
      </c>
      <c r="N226" s="582">
        <v>0</v>
      </c>
      <c r="O226" s="582">
        <v>0</v>
      </c>
      <c r="P226" s="582">
        <v>0</v>
      </c>
      <c r="Q226" s="582">
        <v>0</v>
      </c>
      <c r="R226" s="582">
        <v>0</v>
      </c>
      <c r="S226" s="582">
        <v>0</v>
      </c>
      <c r="T226" s="579">
        <v>0</v>
      </c>
      <c r="U226" s="699">
        <v>0</v>
      </c>
    </row>
    <row r="227" spans="1:21" ht="13.5" customHeight="1">
      <c r="A227" s="576"/>
      <c r="B227" s="577"/>
      <c r="C227" s="577" t="s">
        <v>601</v>
      </c>
      <c r="D227" s="936" t="s">
        <v>602</v>
      </c>
      <c r="E227" s="937"/>
      <c r="F227" s="581">
        <v>74934</v>
      </c>
      <c r="G227" s="579">
        <v>93019</v>
      </c>
      <c r="H227" s="592">
        <f t="shared" si="5"/>
        <v>1.2413457175647904</v>
      </c>
      <c r="I227" s="582">
        <v>93019</v>
      </c>
      <c r="J227" s="582">
        <v>93019</v>
      </c>
      <c r="K227" s="582">
        <v>93019</v>
      </c>
      <c r="L227" s="582">
        <v>0</v>
      </c>
      <c r="M227" s="582">
        <v>0</v>
      </c>
      <c r="N227" s="582">
        <v>0</v>
      </c>
      <c r="O227" s="582">
        <v>0</v>
      </c>
      <c r="P227" s="582">
        <v>0</v>
      </c>
      <c r="Q227" s="582">
        <v>0</v>
      </c>
      <c r="R227" s="582">
        <v>0</v>
      </c>
      <c r="S227" s="582">
        <v>0</v>
      </c>
      <c r="T227" s="579">
        <v>0</v>
      </c>
      <c r="U227" s="699">
        <v>0</v>
      </c>
    </row>
    <row r="228" spans="1:21" ht="13.5" customHeight="1">
      <c r="A228" s="576"/>
      <c r="B228" s="577"/>
      <c r="C228" s="577" t="s">
        <v>603</v>
      </c>
      <c r="D228" s="936" t="s">
        <v>604</v>
      </c>
      <c r="E228" s="937"/>
      <c r="F228" s="581">
        <v>12124</v>
      </c>
      <c r="G228" s="579">
        <v>15092</v>
      </c>
      <c r="H228" s="592">
        <f t="shared" si="5"/>
        <v>1.2448036951501156</v>
      </c>
      <c r="I228" s="582">
        <v>15092</v>
      </c>
      <c r="J228" s="582">
        <v>15092</v>
      </c>
      <c r="K228" s="582">
        <v>15092</v>
      </c>
      <c r="L228" s="582">
        <v>0</v>
      </c>
      <c r="M228" s="582">
        <v>0</v>
      </c>
      <c r="N228" s="582">
        <v>0</v>
      </c>
      <c r="O228" s="582">
        <v>0</v>
      </c>
      <c r="P228" s="582">
        <v>0</v>
      </c>
      <c r="Q228" s="582">
        <v>0</v>
      </c>
      <c r="R228" s="582">
        <v>0</v>
      </c>
      <c r="S228" s="582">
        <v>0</v>
      </c>
      <c r="T228" s="579">
        <v>0</v>
      </c>
      <c r="U228" s="699">
        <v>0</v>
      </c>
    </row>
    <row r="229" spans="1:21" ht="13.5" customHeight="1">
      <c r="A229" s="576"/>
      <c r="B229" s="577"/>
      <c r="C229" s="577" t="s">
        <v>623</v>
      </c>
      <c r="D229" s="936" t="s">
        <v>624</v>
      </c>
      <c r="E229" s="937"/>
      <c r="F229" s="581">
        <v>700</v>
      </c>
      <c r="G229" s="579">
        <v>700</v>
      </c>
      <c r="H229" s="592">
        <f t="shared" si="5"/>
        <v>1</v>
      </c>
      <c r="I229" s="582">
        <v>700</v>
      </c>
      <c r="J229" s="582">
        <v>700</v>
      </c>
      <c r="K229" s="582">
        <v>700</v>
      </c>
      <c r="L229" s="582">
        <v>0</v>
      </c>
      <c r="M229" s="582">
        <v>0</v>
      </c>
      <c r="N229" s="582">
        <v>0</v>
      </c>
      <c r="O229" s="582">
        <v>0</v>
      </c>
      <c r="P229" s="582">
        <v>0</v>
      </c>
      <c r="Q229" s="582">
        <v>0</v>
      </c>
      <c r="R229" s="582">
        <v>0</v>
      </c>
      <c r="S229" s="582">
        <v>0</v>
      </c>
      <c r="T229" s="579">
        <v>0</v>
      </c>
      <c r="U229" s="699">
        <v>0</v>
      </c>
    </row>
    <row r="230" spans="1:21" ht="13.5" customHeight="1">
      <c r="A230" s="576"/>
      <c r="B230" s="577"/>
      <c r="C230" s="577" t="s">
        <v>605</v>
      </c>
      <c r="D230" s="936" t="s">
        <v>606</v>
      </c>
      <c r="E230" s="937"/>
      <c r="F230" s="581">
        <v>45575</v>
      </c>
      <c r="G230" s="579">
        <v>53455</v>
      </c>
      <c r="H230" s="592">
        <f t="shared" si="5"/>
        <v>1.1729018102029622</v>
      </c>
      <c r="I230" s="582">
        <v>53455</v>
      </c>
      <c r="J230" s="582">
        <v>53455</v>
      </c>
      <c r="K230" s="582">
        <v>0</v>
      </c>
      <c r="L230" s="582">
        <v>53455</v>
      </c>
      <c r="M230" s="582">
        <v>0</v>
      </c>
      <c r="N230" s="582">
        <v>0</v>
      </c>
      <c r="O230" s="582">
        <v>0</v>
      </c>
      <c r="P230" s="582">
        <v>0</v>
      </c>
      <c r="Q230" s="582">
        <v>0</v>
      </c>
      <c r="R230" s="582">
        <v>0</v>
      </c>
      <c r="S230" s="582">
        <v>0</v>
      </c>
      <c r="T230" s="579">
        <v>0</v>
      </c>
      <c r="U230" s="699">
        <v>0</v>
      </c>
    </row>
    <row r="231" spans="1:21" ht="16.5" customHeight="1">
      <c r="A231" s="930"/>
      <c r="B231" s="930"/>
      <c r="C231" s="930"/>
      <c r="D231" s="930"/>
      <c r="E231" s="930"/>
      <c r="F231" s="930"/>
      <c r="G231" s="930"/>
      <c r="H231" s="930"/>
      <c r="I231" s="930"/>
      <c r="J231" s="930"/>
      <c r="K231" s="930"/>
      <c r="L231" s="930"/>
      <c r="M231" s="930"/>
      <c r="N231" s="930"/>
      <c r="O231" s="930"/>
      <c r="P231" s="930"/>
      <c r="Q231" s="930"/>
      <c r="R231" s="930"/>
      <c r="S231" s="930"/>
      <c r="T231" s="930"/>
      <c r="U231" s="930"/>
    </row>
    <row r="232" spans="1:21" ht="13.5" customHeight="1">
      <c r="A232" s="930"/>
      <c r="B232" s="930"/>
      <c r="C232" s="930"/>
      <c r="D232" s="930"/>
      <c r="E232" s="930"/>
      <c r="F232" s="930"/>
      <c r="G232" s="930"/>
      <c r="H232" s="930"/>
      <c r="I232" s="930"/>
      <c r="J232" s="930"/>
      <c r="K232" s="930"/>
      <c r="L232" s="930"/>
      <c r="M232" s="930"/>
      <c r="N232" s="930"/>
      <c r="O232" s="930"/>
      <c r="P232" s="930"/>
      <c r="Q232" s="930"/>
      <c r="R232" s="930"/>
      <c r="S232" s="930"/>
      <c r="T232" s="931"/>
      <c r="U232" s="571"/>
    </row>
    <row r="233" spans="1:21" ht="24" customHeight="1">
      <c r="A233" s="930"/>
      <c r="B233" s="930"/>
      <c r="C233" s="930"/>
      <c r="D233" s="930"/>
      <c r="E233" s="930"/>
      <c r="F233" s="930"/>
      <c r="G233" s="930"/>
      <c r="H233" s="930"/>
      <c r="I233" s="930"/>
      <c r="J233" s="930"/>
      <c r="K233" s="930"/>
      <c r="L233" s="930"/>
      <c r="M233" s="930"/>
      <c r="N233" s="930"/>
      <c r="O233" s="930"/>
      <c r="P233" s="930"/>
      <c r="Q233" s="930"/>
      <c r="R233" s="930"/>
      <c r="S233" s="930"/>
      <c r="T233" s="930"/>
      <c r="U233" s="930"/>
    </row>
    <row r="234" spans="1:21" ht="19.5" customHeight="1">
      <c r="A234" s="541"/>
      <c r="B234" s="950"/>
      <c r="C234" s="950"/>
      <c r="D234" s="951"/>
      <c r="E234" s="952"/>
      <c r="F234" s="953"/>
      <c r="G234" s="954"/>
      <c r="H234" s="542"/>
      <c r="I234" s="955"/>
      <c r="J234" s="955"/>
      <c r="K234" s="955"/>
      <c r="L234" s="955"/>
      <c r="M234" s="955"/>
      <c r="N234" s="955"/>
      <c r="O234" s="955"/>
      <c r="P234" s="955"/>
      <c r="Q234" s="955"/>
      <c r="R234" s="955"/>
      <c r="S234" s="955"/>
      <c r="T234" s="955"/>
      <c r="U234" s="955"/>
    </row>
    <row r="235" spans="1:21" s="78" customFormat="1" ht="8.25" customHeight="1">
      <c r="A235" s="909" t="s">
        <v>13</v>
      </c>
      <c r="B235" s="941" t="s">
        <v>217</v>
      </c>
      <c r="C235" s="941" t="s">
        <v>14</v>
      </c>
      <c r="D235" s="909" t="s">
        <v>236</v>
      </c>
      <c r="E235" s="910"/>
      <c r="F235" s="913" t="s">
        <v>556</v>
      </c>
      <c r="G235" s="907" t="s">
        <v>476</v>
      </c>
      <c r="H235" s="901" t="s">
        <v>137</v>
      </c>
      <c r="I235" s="904" t="s">
        <v>557</v>
      </c>
      <c r="J235" s="893"/>
      <c r="K235" s="893"/>
      <c r="L235" s="893"/>
      <c r="M235" s="893"/>
      <c r="N235" s="893"/>
      <c r="O235" s="893"/>
      <c r="P235" s="893"/>
      <c r="Q235" s="893"/>
      <c r="R235" s="893"/>
      <c r="S235" s="893"/>
      <c r="T235" s="893"/>
      <c r="U235" s="894"/>
    </row>
    <row r="236" spans="1:21" s="78" customFormat="1" ht="11.25" customHeight="1">
      <c r="A236" s="900"/>
      <c r="B236" s="942"/>
      <c r="C236" s="942"/>
      <c r="D236" s="900"/>
      <c r="E236" s="897"/>
      <c r="F236" s="905"/>
      <c r="G236" s="900"/>
      <c r="H236" s="902"/>
      <c r="I236" s="941" t="s">
        <v>558</v>
      </c>
      <c r="J236" s="909" t="s">
        <v>559</v>
      </c>
      <c r="K236" s="895"/>
      <c r="L236" s="895"/>
      <c r="M236" s="895"/>
      <c r="N236" s="895"/>
      <c r="O236" s="895"/>
      <c r="P236" s="895"/>
      <c r="Q236" s="910"/>
      <c r="R236" s="941" t="s">
        <v>560</v>
      </c>
      <c r="S236" s="904" t="s">
        <v>559</v>
      </c>
      <c r="T236" s="893"/>
      <c r="U236" s="894"/>
    </row>
    <row r="237" spans="1:21" s="78" customFormat="1" ht="2.25" customHeight="1">
      <c r="A237" s="900"/>
      <c r="B237" s="942"/>
      <c r="C237" s="942"/>
      <c r="D237" s="900"/>
      <c r="E237" s="897"/>
      <c r="F237" s="905"/>
      <c r="G237" s="900"/>
      <c r="H237" s="902"/>
      <c r="I237" s="942"/>
      <c r="J237" s="911"/>
      <c r="K237" s="896"/>
      <c r="L237" s="896"/>
      <c r="M237" s="896"/>
      <c r="N237" s="896"/>
      <c r="O237" s="896"/>
      <c r="P237" s="896"/>
      <c r="Q237" s="912"/>
      <c r="R237" s="942"/>
      <c r="S237" s="941" t="s">
        <v>561</v>
      </c>
      <c r="T237" s="909" t="s">
        <v>562</v>
      </c>
      <c r="U237" s="938" t="s">
        <v>563</v>
      </c>
    </row>
    <row r="238" spans="1:21" s="78" customFormat="1" ht="5.25" customHeight="1">
      <c r="A238" s="900"/>
      <c r="B238" s="942"/>
      <c r="C238" s="942"/>
      <c r="D238" s="900"/>
      <c r="E238" s="897"/>
      <c r="F238" s="905"/>
      <c r="G238" s="900"/>
      <c r="H238" s="902"/>
      <c r="I238" s="942"/>
      <c r="J238" s="941" t="s">
        <v>564</v>
      </c>
      <c r="K238" s="909" t="s">
        <v>559</v>
      </c>
      <c r="L238" s="910"/>
      <c r="M238" s="941" t="s">
        <v>565</v>
      </c>
      <c r="N238" s="941" t="s">
        <v>566</v>
      </c>
      <c r="O238" s="941" t="s">
        <v>567</v>
      </c>
      <c r="P238" s="941" t="s">
        <v>568</v>
      </c>
      <c r="Q238" s="941" t="s">
        <v>569</v>
      </c>
      <c r="R238" s="942"/>
      <c r="S238" s="942"/>
      <c r="T238" s="911"/>
      <c r="U238" s="939"/>
    </row>
    <row r="239" spans="1:21" s="78" customFormat="1" ht="2.25" customHeight="1">
      <c r="A239" s="900"/>
      <c r="B239" s="942"/>
      <c r="C239" s="942"/>
      <c r="D239" s="900"/>
      <c r="E239" s="897"/>
      <c r="F239" s="905"/>
      <c r="G239" s="900"/>
      <c r="H239" s="902"/>
      <c r="I239" s="942"/>
      <c r="J239" s="942"/>
      <c r="K239" s="911"/>
      <c r="L239" s="912"/>
      <c r="M239" s="942"/>
      <c r="N239" s="942"/>
      <c r="O239" s="942"/>
      <c r="P239" s="942"/>
      <c r="Q239" s="942"/>
      <c r="R239" s="942"/>
      <c r="S239" s="942"/>
      <c r="T239" s="909" t="s">
        <v>570</v>
      </c>
      <c r="U239" s="939"/>
    </row>
    <row r="240" spans="1:21" s="78" customFormat="1" ht="57" customHeight="1">
      <c r="A240" s="911"/>
      <c r="B240" s="908"/>
      <c r="C240" s="908"/>
      <c r="D240" s="911"/>
      <c r="E240" s="912"/>
      <c r="F240" s="906"/>
      <c r="G240" s="911"/>
      <c r="H240" s="903"/>
      <c r="I240" s="908"/>
      <c r="J240" s="908"/>
      <c r="K240" s="546" t="s">
        <v>571</v>
      </c>
      <c r="L240" s="546" t="s">
        <v>572</v>
      </c>
      <c r="M240" s="908"/>
      <c r="N240" s="908"/>
      <c r="O240" s="908"/>
      <c r="P240" s="908"/>
      <c r="Q240" s="908"/>
      <c r="R240" s="908"/>
      <c r="S240" s="908"/>
      <c r="T240" s="911"/>
      <c r="U240" s="940"/>
    </row>
    <row r="241" spans="1:21" s="79" customFormat="1" ht="8.25" customHeight="1">
      <c r="A241" s="547" t="s">
        <v>477</v>
      </c>
      <c r="B241" s="548" t="s">
        <v>478</v>
      </c>
      <c r="C241" s="548" t="s">
        <v>479</v>
      </c>
      <c r="D241" s="932" t="s">
        <v>480</v>
      </c>
      <c r="E241" s="933"/>
      <c r="F241" s="549" t="s">
        <v>573</v>
      </c>
      <c r="G241" s="547" t="s">
        <v>574</v>
      </c>
      <c r="H241" s="547" t="s">
        <v>575</v>
      </c>
      <c r="I241" s="551" t="s">
        <v>576</v>
      </c>
      <c r="J241" s="551" t="s">
        <v>577</v>
      </c>
      <c r="K241" s="551" t="s">
        <v>578</v>
      </c>
      <c r="L241" s="551" t="s">
        <v>579</v>
      </c>
      <c r="M241" s="551" t="s">
        <v>580</v>
      </c>
      <c r="N241" s="551" t="s">
        <v>581</v>
      </c>
      <c r="O241" s="551" t="s">
        <v>582</v>
      </c>
      <c r="P241" s="551" t="s">
        <v>583</v>
      </c>
      <c r="Q241" s="551" t="s">
        <v>584</v>
      </c>
      <c r="R241" s="551" t="s">
        <v>585</v>
      </c>
      <c r="S241" s="551" t="s">
        <v>586</v>
      </c>
      <c r="T241" s="547" t="s">
        <v>587</v>
      </c>
      <c r="U241" s="552" t="s">
        <v>588</v>
      </c>
    </row>
    <row r="242" spans="1:21" ht="17.25" customHeight="1">
      <c r="A242" s="576"/>
      <c r="B242" s="577"/>
      <c r="C242" s="577" t="s">
        <v>651</v>
      </c>
      <c r="D242" s="936" t="s">
        <v>652</v>
      </c>
      <c r="E242" s="937"/>
      <c r="F242" s="581">
        <v>2600</v>
      </c>
      <c r="G242" s="579">
        <v>2600</v>
      </c>
      <c r="H242" s="592">
        <f>G242/F242</f>
        <v>1</v>
      </c>
      <c r="I242" s="582">
        <v>2600</v>
      </c>
      <c r="J242" s="582">
        <v>2600</v>
      </c>
      <c r="K242" s="582">
        <v>0</v>
      </c>
      <c r="L242" s="582">
        <v>2600</v>
      </c>
      <c r="M242" s="582">
        <v>0</v>
      </c>
      <c r="N242" s="582">
        <v>0</v>
      </c>
      <c r="O242" s="582">
        <v>0</v>
      </c>
      <c r="P242" s="582">
        <v>0</v>
      </c>
      <c r="Q242" s="582">
        <v>0</v>
      </c>
      <c r="R242" s="582">
        <v>0</v>
      </c>
      <c r="S242" s="582">
        <v>0</v>
      </c>
      <c r="T242" s="579">
        <v>0</v>
      </c>
      <c r="U242" s="699">
        <v>0</v>
      </c>
    </row>
    <row r="243" spans="1:21" ht="13.5" customHeight="1">
      <c r="A243" s="576"/>
      <c r="B243" s="577"/>
      <c r="C243" s="577" t="s">
        <v>607</v>
      </c>
      <c r="D243" s="936" t="s">
        <v>608</v>
      </c>
      <c r="E243" s="937"/>
      <c r="F243" s="581">
        <v>11200</v>
      </c>
      <c r="G243" s="579">
        <v>11635</v>
      </c>
      <c r="H243" s="592">
        <f aca="true" t="shared" si="6" ref="H243:H269">G243/F243</f>
        <v>1.0388392857142856</v>
      </c>
      <c r="I243" s="582">
        <v>11635</v>
      </c>
      <c r="J243" s="582">
        <v>11635</v>
      </c>
      <c r="K243" s="582">
        <v>0</v>
      </c>
      <c r="L243" s="582">
        <v>11635</v>
      </c>
      <c r="M243" s="582">
        <v>0</v>
      </c>
      <c r="N243" s="582">
        <v>0</v>
      </c>
      <c r="O243" s="582">
        <v>0</v>
      </c>
      <c r="P243" s="582">
        <v>0</v>
      </c>
      <c r="Q243" s="582">
        <v>0</v>
      </c>
      <c r="R243" s="582">
        <v>0</v>
      </c>
      <c r="S243" s="582">
        <v>0</v>
      </c>
      <c r="T243" s="579">
        <v>0</v>
      </c>
      <c r="U243" s="699">
        <v>0</v>
      </c>
    </row>
    <row r="244" spans="1:21" ht="13.5" customHeight="1">
      <c r="A244" s="576"/>
      <c r="B244" s="577"/>
      <c r="C244" s="577" t="s">
        <v>609</v>
      </c>
      <c r="D244" s="936" t="s">
        <v>610</v>
      </c>
      <c r="E244" s="937"/>
      <c r="F244" s="581">
        <v>2845</v>
      </c>
      <c r="G244" s="579">
        <v>3181</v>
      </c>
      <c r="H244" s="592">
        <f t="shared" si="6"/>
        <v>1.1181019332161688</v>
      </c>
      <c r="I244" s="582">
        <v>3181</v>
      </c>
      <c r="J244" s="582">
        <v>3181</v>
      </c>
      <c r="K244" s="582">
        <v>0</v>
      </c>
      <c r="L244" s="582">
        <v>3181</v>
      </c>
      <c r="M244" s="582">
        <v>0</v>
      </c>
      <c r="N244" s="582">
        <v>0</v>
      </c>
      <c r="O244" s="582">
        <v>0</v>
      </c>
      <c r="P244" s="582">
        <v>0</v>
      </c>
      <c r="Q244" s="582">
        <v>0</v>
      </c>
      <c r="R244" s="582">
        <v>0</v>
      </c>
      <c r="S244" s="582">
        <v>0</v>
      </c>
      <c r="T244" s="579">
        <v>0</v>
      </c>
      <c r="U244" s="699">
        <v>0</v>
      </c>
    </row>
    <row r="245" spans="1:21" ht="13.5" customHeight="1">
      <c r="A245" s="576"/>
      <c r="B245" s="577"/>
      <c r="C245" s="577" t="s">
        <v>611</v>
      </c>
      <c r="D245" s="936" t="s">
        <v>612</v>
      </c>
      <c r="E245" s="937"/>
      <c r="F245" s="581">
        <v>340</v>
      </c>
      <c r="G245" s="579">
        <v>1240</v>
      </c>
      <c r="H245" s="592">
        <f t="shared" si="6"/>
        <v>3.6470588235294117</v>
      </c>
      <c r="I245" s="582">
        <v>1240</v>
      </c>
      <c r="J245" s="582">
        <v>1240</v>
      </c>
      <c r="K245" s="582">
        <v>0</v>
      </c>
      <c r="L245" s="582">
        <v>1240</v>
      </c>
      <c r="M245" s="582">
        <v>0</v>
      </c>
      <c r="N245" s="582">
        <v>0</v>
      </c>
      <c r="O245" s="582">
        <v>0</v>
      </c>
      <c r="P245" s="582">
        <v>0</v>
      </c>
      <c r="Q245" s="582">
        <v>0</v>
      </c>
      <c r="R245" s="582">
        <v>0</v>
      </c>
      <c r="S245" s="582">
        <v>0</v>
      </c>
      <c r="T245" s="579">
        <v>0</v>
      </c>
      <c r="U245" s="699">
        <v>0</v>
      </c>
    </row>
    <row r="246" spans="1:21" ht="13.5" customHeight="1">
      <c r="A246" s="576"/>
      <c r="B246" s="577"/>
      <c r="C246" s="577" t="s">
        <v>589</v>
      </c>
      <c r="D246" s="936" t="s">
        <v>590</v>
      </c>
      <c r="E246" s="937"/>
      <c r="F246" s="581">
        <v>11147</v>
      </c>
      <c r="G246" s="579">
        <v>7432</v>
      </c>
      <c r="H246" s="592">
        <f t="shared" si="6"/>
        <v>0.6667264734906253</v>
      </c>
      <c r="I246" s="582">
        <v>7432</v>
      </c>
      <c r="J246" s="582">
        <v>7432</v>
      </c>
      <c r="K246" s="582">
        <v>0</v>
      </c>
      <c r="L246" s="582">
        <v>7432</v>
      </c>
      <c r="M246" s="582">
        <v>0</v>
      </c>
      <c r="N246" s="582">
        <v>0</v>
      </c>
      <c r="O246" s="582">
        <v>0</v>
      </c>
      <c r="P246" s="582">
        <v>0</v>
      </c>
      <c r="Q246" s="582">
        <v>0</v>
      </c>
      <c r="R246" s="582">
        <v>0</v>
      </c>
      <c r="S246" s="582">
        <v>0</v>
      </c>
      <c r="T246" s="579">
        <v>0</v>
      </c>
      <c r="U246" s="699">
        <v>0</v>
      </c>
    </row>
    <row r="247" spans="1:21" ht="17.25" customHeight="1">
      <c r="A247" s="576"/>
      <c r="B247" s="577"/>
      <c r="C247" s="577" t="s">
        <v>633</v>
      </c>
      <c r="D247" s="936" t="s">
        <v>634</v>
      </c>
      <c r="E247" s="937"/>
      <c r="F247" s="581">
        <v>1526</v>
      </c>
      <c r="G247" s="579">
        <v>1498</v>
      </c>
      <c r="H247" s="592">
        <f t="shared" si="6"/>
        <v>0.981651376146789</v>
      </c>
      <c r="I247" s="582">
        <v>1498</v>
      </c>
      <c r="J247" s="582">
        <v>1498</v>
      </c>
      <c r="K247" s="582">
        <v>0</v>
      </c>
      <c r="L247" s="582">
        <v>1498</v>
      </c>
      <c r="M247" s="582">
        <v>0</v>
      </c>
      <c r="N247" s="582">
        <v>0</v>
      </c>
      <c r="O247" s="582">
        <v>0</v>
      </c>
      <c r="P247" s="582">
        <v>0</v>
      </c>
      <c r="Q247" s="582">
        <v>0</v>
      </c>
      <c r="R247" s="582">
        <v>0</v>
      </c>
      <c r="S247" s="582">
        <v>0</v>
      </c>
      <c r="T247" s="579">
        <v>0</v>
      </c>
      <c r="U247" s="699">
        <v>0</v>
      </c>
    </row>
    <row r="248" spans="1:21" ht="13.5" customHeight="1">
      <c r="A248" s="576"/>
      <c r="B248" s="577"/>
      <c r="C248" s="577" t="s">
        <v>613</v>
      </c>
      <c r="D248" s="936" t="s">
        <v>614</v>
      </c>
      <c r="E248" s="937"/>
      <c r="F248" s="581">
        <v>1020</v>
      </c>
      <c r="G248" s="579">
        <v>1029</v>
      </c>
      <c r="H248" s="592">
        <f t="shared" si="6"/>
        <v>1.0088235294117647</v>
      </c>
      <c r="I248" s="582">
        <v>1029</v>
      </c>
      <c r="J248" s="582">
        <v>1029</v>
      </c>
      <c r="K248" s="582">
        <v>0</v>
      </c>
      <c r="L248" s="582">
        <v>1029</v>
      </c>
      <c r="M248" s="582">
        <v>0</v>
      </c>
      <c r="N248" s="582">
        <v>0</v>
      </c>
      <c r="O248" s="582">
        <v>0</v>
      </c>
      <c r="P248" s="582">
        <v>0</v>
      </c>
      <c r="Q248" s="582">
        <v>0</v>
      </c>
      <c r="R248" s="582">
        <v>0</v>
      </c>
      <c r="S248" s="582">
        <v>0</v>
      </c>
      <c r="T248" s="579">
        <v>0</v>
      </c>
      <c r="U248" s="699">
        <v>0</v>
      </c>
    </row>
    <row r="249" spans="1:21" ht="13.5" customHeight="1">
      <c r="A249" s="576"/>
      <c r="B249" s="577"/>
      <c r="C249" s="577" t="s">
        <v>615</v>
      </c>
      <c r="D249" s="936" t="s">
        <v>616</v>
      </c>
      <c r="E249" s="937"/>
      <c r="F249" s="581">
        <v>1283</v>
      </c>
      <c r="G249" s="579">
        <v>1709</v>
      </c>
      <c r="H249" s="592">
        <f t="shared" si="6"/>
        <v>1.3320342946219796</v>
      </c>
      <c r="I249" s="582">
        <v>1709</v>
      </c>
      <c r="J249" s="582">
        <v>1709</v>
      </c>
      <c r="K249" s="582">
        <v>0</v>
      </c>
      <c r="L249" s="582">
        <v>1709</v>
      </c>
      <c r="M249" s="582">
        <v>0</v>
      </c>
      <c r="N249" s="582">
        <v>0</v>
      </c>
      <c r="O249" s="582">
        <v>0</v>
      </c>
      <c r="P249" s="582">
        <v>0</v>
      </c>
      <c r="Q249" s="582">
        <v>0</v>
      </c>
      <c r="R249" s="582">
        <v>0</v>
      </c>
      <c r="S249" s="582">
        <v>0</v>
      </c>
      <c r="T249" s="579">
        <v>0</v>
      </c>
      <c r="U249" s="699">
        <v>0</v>
      </c>
    </row>
    <row r="250" spans="1:21" ht="17.25" customHeight="1">
      <c r="A250" s="576"/>
      <c r="B250" s="577"/>
      <c r="C250" s="577" t="s">
        <v>617</v>
      </c>
      <c r="D250" s="936" t="s">
        <v>618</v>
      </c>
      <c r="E250" s="937"/>
      <c r="F250" s="581">
        <v>23681</v>
      </c>
      <c r="G250" s="579">
        <v>24508</v>
      </c>
      <c r="H250" s="592">
        <f t="shared" si="6"/>
        <v>1.0349225117182552</v>
      </c>
      <c r="I250" s="582">
        <v>24508</v>
      </c>
      <c r="J250" s="582">
        <v>24508</v>
      </c>
      <c r="K250" s="582">
        <v>0</v>
      </c>
      <c r="L250" s="582">
        <v>24508</v>
      </c>
      <c r="M250" s="582">
        <v>0</v>
      </c>
      <c r="N250" s="582">
        <v>0</v>
      </c>
      <c r="O250" s="582">
        <v>0</v>
      </c>
      <c r="P250" s="582">
        <v>0</v>
      </c>
      <c r="Q250" s="582">
        <v>0</v>
      </c>
      <c r="R250" s="582">
        <v>0</v>
      </c>
      <c r="S250" s="582">
        <v>0</v>
      </c>
      <c r="T250" s="579">
        <v>0</v>
      </c>
      <c r="U250" s="699">
        <v>0</v>
      </c>
    </row>
    <row r="251" spans="1:21" ht="17.25" customHeight="1">
      <c r="A251" s="576"/>
      <c r="B251" s="577"/>
      <c r="C251" s="577" t="s">
        <v>635</v>
      </c>
      <c r="D251" s="936" t="s">
        <v>636</v>
      </c>
      <c r="E251" s="937"/>
      <c r="F251" s="581">
        <v>300</v>
      </c>
      <c r="G251" s="579">
        <v>400</v>
      </c>
      <c r="H251" s="592">
        <f t="shared" si="6"/>
        <v>1.3333333333333333</v>
      </c>
      <c r="I251" s="582">
        <v>400</v>
      </c>
      <c r="J251" s="582">
        <v>400</v>
      </c>
      <c r="K251" s="582">
        <v>0</v>
      </c>
      <c r="L251" s="582">
        <v>400</v>
      </c>
      <c r="M251" s="582">
        <v>0</v>
      </c>
      <c r="N251" s="582">
        <v>0</v>
      </c>
      <c r="O251" s="582">
        <v>0</v>
      </c>
      <c r="P251" s="582">
        <v>0</v>
      </c>
      <c r="Q251" s="582">
        <v>0</v>
      </c>
      <c r="R251" s="582">
        <v>0</v>
      </c>
      <c r="S251" s="582">
        <v>0</v>
      </c>
      <c r="T251" s="579">
        <v>0</v>
      </c>
      <c r="U251" s="699">
        <v>0</v>
      </c>
    </row>
    <row r="252" spans="1:21" ht="17.25" customHeight="1">
      <c r="A252" s="576"/>
      <c r="B252" s="577"/>
      <c r="C252" s="577" t="s">
        <v>637</v>
      </c>
      <c r="D252" s="936" t="s">
        <v>638</v>
      </c>
      <c r="E252" s="937"/>
      <c r="F252" s="581">
        <v>900</v>
      </c>
      <c r="G252" s="579">
        <v>909</v>
      </c>
      <c r="H252" s="592">
        <f t="shared" si="6"/>
        <v>1.01</v>
      </c>
      <c r="I252" s="582">
        <v>909</v>
      </c>
      <c r="J252" s="582">
        <v>909</v>
      </c>
      <c r="K252" s="582">
        <v>0</v>
      </c>
      <c r="L252" s="582">
        <v>909</v>
      </c>
      <c r="M252" s="582">
        <v>0</v>
      </c>
      <c r="N252" s="582">
        <v>0</v>
      </c>
      <c r="O252" s="582">
        <v>0</v>
      </c>
      <c r="P252" s="582">
        <v>0</v>
      </c>
      <c r="Q252" s="582">
        <v>0</v>
      </c>
      <c r="R252" s="582">
        <v>0</v>
      </c>
      <c r="S252" s="582">
        <v>0</v>
      </c>
      <c r="T252" s="579">
        <v>0</v>
      </c>
      <c r="U252" s="699">
        <v>0</v>
      </c>
    </row>
    <row r="253" spans="1:21" ht="17.25" customHeight="1">
      <c r="A253" s="576"/>
      <c r="B253" s="577"/>
      <c r="C253" s="577" t="s">
        <v>639</v>
      </c>
      <c r="D253" s="936" t="s">
        <v>640</v>
      </c>
      <c r="E253" s="937"/>
      <c r="F253" s="583">
        <v>1343</v>
      </c>
      <c r="G253" s="579">
        <v>1416</v>
      </c>
      <c r="H253" s="592">
        <f t="shared" si="6"/>
        <v>1.054355919583023</v>
      </c>
      <c r="I253" s="582">
        <v>1416</v>
      </c>
      <c r="J253" s="582">
        <v>1416</v>
      </c>
      <c r="K253" s="582">
        <v>0</v>
      </c>
      <c r="L253" s="582">
        <v>1416</v>
      </c>
      <c r="M253" s="582">
        <v>0</v>
      </c>
      <c r="N253" s="582">
        <v>0</v>
      </c>
      <c r="O253" s="582">
        <v>0</v>
      </c>
      <c r="P253" s="582">
        <v>0</v>
      </c>
      <c r="Q253" s="582">
        <v>0</v>
      </c>
      <c r="R253" s="582">
        <v>0</v>
      </c>
      <c r="S253" s="582">
        <v>0</v>
      </c>
      <c r="T253" s="579">
        <v>0</v>
      </c>
      <c r="U253" s="699">
        <v>0</v>
      </c>
    </row>
    <row r="254" spans="1:21" s="78" customFormat="1" ht="13.5" customHeight="1">
      <c r="A254" s="543"/>
      <c r="B254" s="560" t="s">
        <v>269</v>
      </c>
      <c r="C254" s="560"/>
      <c r="D254" s="934" t="s">
        <v>270</v>
      </c>
      <c r="E254" s="935"/>
      <c r="F254" s="584">
        <f>SUM(F255:F265)</f>
        <v>160233</v>
      </c>
      <c r="G254" s="585">
        <f>SUM(G255:G265)</f>
        <v>160290</v>
      </c>
      <c r="H254" s="592">
        <f t="shared" si="6"/>
        <v>1.0003557319653256</v>
      </c>
      <c r="I254" s="564">
        <v>160290</v>
      </c>
      <c r="J254" s="564">
        <v>158790</v>
      </c>
      <c r="K254" s="564">
        <v>85004</v>
      </c>
      <c r="L254" s="564">
        <v>73786</v>
      </c>
      <c r="M254" s="564">
        <v>0</v>
      </c>
      <c r="N254" s="564">
        <v>1500</v>
      </c>
      <c r="O254" s="564">
        <v>0</v>
      </c>
      <c r="P254" s="564">
        <v>0</v>
      </c>
      <c r="Q254" s="564">
        <v>0</v>
      </c>
      <c r="R254" s="564">
        <v>0</v>
      </c>
      <c r="S254" s="564">
        <v>0</v>
      </c>
      <c r="T254" s="566">
        <v>0</v>
      </c>
      <c r="U254" s="692">
        <v>0</v>
      </c>
    </row>
    <row r="255" spans="1:21" s="78" customFormat="1" ht="13.5" customHeight="1">
      <c r="A255" s="543"/>
      <c r="B255" s="560"/>
      <c r="C255" s="560" t="s">
        <v>595</v>
      </c>
      <c r="D255" s="934" t="s">
        <v>596</v>
      </c>
      <c r="E255" s="960"/>
      <c r="F255" s="589">
        <v>1500</v>
      </c>
      <c r="G255" s="566">
        <v>1500</v>
      </c>
      <c r="H255" s="592">
        <f t="shared" si="6"/>
        <v>1</v>
      </c>
      <c r="I255" s="564">
        <v>1500</v>
      </c>
      <c r="J255" s="564">
        <v>0</v>
      </c>
      <c r="K255" s="564">
        <v>0</v>
      </c>
      <c r="L255" s="564">
        <v>0</v>
      </c>
      <c r="M255" s="564">
        <v>0</v>
      </c>
      <c r="N255" s="564">
        <v>1500</v>
      </c>
      <c r="O255" s="564">
        <v>0</v>
      </c>
      <c r="P255" s="564">
        <v>0</v>
      </c>
      <c r="Q255" s="564">
        <v>0</v>
      </c>
      <c r="R255" s="564">
        <v>0</v>
      </c>
      <c r="S255" s="564">
        <v>0</v>
      </c>
      <c r="T255" s="566">
        <v>0</v>
      </c>
      <c r="U255" s="692">
        <v>0</v>
      </c>
    </row>
    <row r="256" spans="1:21" s="78" customFormat="1" ht="13.5" customHeight="1">
      <c r="A256" s="543"/>
      <c r="B256" s="560"/>
      <c r="C256" s="560" t="s">
        <v>597</v>
      </c>
      <c r="D256" s="934" t="s">
        <v>598</v>
      </c>
      <c r="E256" s="960"/>
      <c r="F256" s="585">
        <v>66013</v>
      </c>
      <c r="G256" s="566">
        <v>66675</v>
      </c>
      <c r="H256" s="592">
        <f t="shared" si="6"/>
        <v>1.0100283277536244</v>
      </c>
      <c r="I256" s="564">
        <v>66675</v>
      </c>
      <c r="J256" s="564">
        <v>66675</v>
      </c>
      <c r="K256" s="564">
        <v>66675</v>
      </c>
      <c r="L256" s="564">
        <v>0</v>
      </c>
      <c r="M256" s="564">
        <v>0</v>
      </c>
      <c r="N256" s="564">
        <v>0</v>
      </c>
      <c r="O256" s="564">
        <v>0</v>
      </c>
      <c r="P256" s="564">
        <v>0</v>
      </c>
      <c r="Q256" s="564">
        <v>0</v>
      </c>
      <c r="R256" s="564">
        <v>0</v>
      </c>
      <c r="S256" s="564">
        <v>0</v>
      </c>
      <c r="T256" s="566">
        <v>0</v>
      </c>
      <c r="U256" s="692">
        <v>0</v>
      </c>
    </row>
    <row r="257" spans="1:21" s="78" customFormat="1" ht="13.5" customHeight="1">
      <c r="A257" s="543"/>
      <c r="B257" s="560"/>
      <c r="C257" s="560" t="s">
        <v>599</v>
      </c>
      <c r="D257" s="934" t="s">
        <v>600</v>
      </c>
      <c r="E257" s="960"/>
      <c r="F257" s="585">
        <v>3636</v>
      </c>
      <c r="G257" s="566">
        <v>5479</v>
      </c>
      <c r="H257" s="592">
        <f t="shared" si="6"/>
        <v>1.5068756875687568</v>
      </c>
      <c r="I257" s="564">
        <v>5479</v>
      </c>
      <c r="J257" s="564">
        <v>5479</v>
      </c>
      <c r="K257" s="564">
        <v>5479</v>
      </c>
      <c r="L257" s="564">
        <v>0</v>
      </c>
      <c r="M257" s="564">
        <v>0</v>
      </c>
      <c r="N257" s="564">
        <v>0</v>
      </c>
      <c r="O257" s="564">
        <v>0</v>
      </c>
      <c r="P257" s="564">
        <v>0</v>
      </c>
      <c r="Q257" s="564">
        <v>0</v>
      </c>
      <c r="R257" s="564">
        <v>0</v>
      </c>
      <c r="S257" s="564">
        <v>0</v>
      </c>
      <c r="T257" s="566">
        <v>0</v>
      </c>
      <c r="U257" s="692">
        <v>0</v>
      </c>
    </row>
    <row r="258" spans="1:21" s="78" customFormat="1" ht="13.5" customHeight="1">
      <c r="A258" s="543"/>
      <c r="B258" s="560"/>
      <c r="C258" s="560" t="s">
        <v>601</v>
      </c>
      <c r="D258" s="934" t="s">
        <v>602</v>
      </c>
      <c r="E258" s="960"/>
      <c r="F258" s="585">
        <v>10000</v>
      </c>
      <c r="G258" s="566">
        <v>11050</v>
      </c>
      <c r="H258" s="592">
        <f t="shared" si="6"/>
        <v>1.105</v>
      </c>
      <c r="I258" s="564">
        <v>11050</v>
      </c>
      <c r="J258" s="564">
        <v>11050</v>
      </c>
      <c r="K258" s="564">
        <v>11050</v>
      </c>
      <c r="L258" s="564">
        <v>0</v>
      </c>
      <c r="M258" s="564">
        <v>0</v>
      </c>
      <c r="N258" s="564">
        <v>0</v>
      </c>
      <c r="O258" s="564">
        <v>0</v>
      </c>
      <c r="P258" s="564">
        <v>0</v>
      </c>
      <c r="Q258" s="564">
        <v>0</v>
      </c>
      <c r="R258" s="564">
        <v>0</v>
      </c>
      <c r="S258" s="564">
        <v>0</v>
      </c>
      <c r="T258" s="566">
        <v>0</v>
      </c>
      <c r="U258" s="692">
        <v>0</v>
      </c>
    </row>
    <row r="259" spans="1:21" s="78" customFormat="1" ht="13.5" customHeight="1">
      <c r="A259" s="543"/>
      <c r="B259" s="560"/>
      <c r="C259" s="560" t="s">
        <v>603</v>
      </c>
      <c r="D259" s="934" t="s">
        <v>604</v>
      </c>
      <c r="E259" s="960"/>
      <c r="F259" s="585">
        <v>1620</v>
      </c>
      <c r="G259" s="566">
        <v>1800</v>
      </c>
      <c r="H259" s="592">
        <f t="shared" si="6"/>
        <v>1.1111111111111112</v>
      </c>
      <c r="I259" s="564">
        <v>1800</v>
      </c>
      <c r="J259" s="564">
        <v>1800</v>
      </c>
      <c r="K259" s="564">
        <v>1800</v>
      </c>
      <c r="L259" s="564">
        <v>0</v>
      </c>
      <c r="M259" s="564">
        <v>0</v>
      </c>
      <c r="N259" s="564">
        <v>0</v>
      </c>
      <c r="O259" s="564">
        <v>0</v>
      </c>
      <c r="P259" s="564">
        <v>0</v>
      </c>
      <c r="Q259" s="564">
        <v>0</v>
      </c>
      <c r="R259" s="564">
        <v>0</v>
      </c>
      <c r="S259" s="564">
        <v>0</v>
      </c>
      <c r="T259" s="566">
        <v>0</v>
      </c>
      <c r="U259" s="692">
        <v>0</v>
      </c>
    </row>
    <row r="260" spans="1:21" s="78" customFormat="1" ht="13.5" customHeight="1">
      <c r="A260" s="543"/>
      <c r="B260" s="560"/>
      <c r="C260" s="560" t="s">
        <v>605</v>
      </c>
      <c r="D260" s="934" t="s">
        <v>606</v>
      </c>
      <c r="E260" s="960"/>
      <c r="F260" s="585">
        <v>65064</v>
      </c>
      <c r="G260" s="566">
        <v>63960</v>
      </c>
      <c r="H260" s="592">
        <f t="shared" si="6"/>
        <v>0.9830320914791589</v>
      </c>
      <c r="I260" s="564">
        <v>63960</v>
      </c>
      <c r="J260" s="564">
        <v>63960</v>
      </c>
      <c r="K260" s="564">
        <v>0</v>
      </c>
      <c r="L260" s="564">
        <v>63960</v>
      </c>
      <c r="M260" s="564">
        <v>0</v>
      </c>
      <c r="N260" s="564">
        <v>0</v>
      </c>
      <c r="O260" s="564">
        <v>0</v>
      </c>
      <c r="P260" s="564">
        <v>0</v>
      </c>
      <c r="Q260" s="564">
        <v>0</v>
      </c>
      <c r="R260" s="564">
        <v>0</v>
      </c>
      <c r="S260" s="564">
        <v>0</v>
      </c>
      <c r="T260" s="566">
        <v>0</v>
      </c>
      <c r="U260" s="692">
        <v>0</v>
      </c>
    </row>
    <row r="261" spans="1:21" s="78" customFormat="1" ht="13.5" customHeight="1">
      <c r="A261" s="543"/>
      <c r="B261" s="560"/>
      <c r="C261" s="560" t="s">
        <v>609</v>
      </c>
      <c r="D261" s="934" t="s">
        <v>610</v>
      </c>
      <c r="E261" s="960"/>
      <c r="F261" s="585">
        <v>2000</v>
      </c>
      <c r="G261" s="566">
        <v>4400</v>
      </c>
      <c r="H261" s="592">
        <f t="shared" si="6"/>
        <v>2.2</v>
      </c>
      <c r="I261" s="564">
        <v>4400</v>
      </c>
      <c r="J261" s="564">
        <v>4400</v>
      </c>
      <c r="K261" s="564">
        <v>0</v>
      </c>
      <c r="L261" s="564">
        <v>4400</v>
      </c>
      <c r="M261" s="564">
        <v>0</v>
      </c>
      <c r="N261" s="564">
        <v>0</v>
      </c>
      <c r="O261" s="564">
        <v>0</v>
      </c>
      <c r="P261" s="564">
        <v>0</v>
      </c>
      <c r="Q261" s="564">
        <v>0</v>
      </c>
      <c r="R261" s="564">
        <v>0</v>
      </c>
      <c r="S261" s="564">
        <v>0</v>
      </c>
      <c r="T261" s="566">
        <v>0</v>
      </c>
      <c r="U261" s="692">
        <v>0</v>
      </c>
    </row>
    <row r="262" spans="1:21" s="78" customFormat="1" ht="13.5" customHeight="1">
      <c r="A262" s="543"/>
      <c r="B262" s="560"/>
      <c r="C262" s="560" t="s">
        <v>589</v>
      </c>
      <c r="D262" s="934" t="s">
        <v>590</v>
      </c>
      <c r="E262" s="960"/>
      <c r="F262" s="585">
        <v>4300</v>
      </c>
      <c r="G262" s="566">
        <v>600</v>
      </c>
      <c r="H262" s="592">
        <f t="shared" si="6"/>
        <v>0.13953488372093023</v>
      </c>
      <c r="I262" s="564">
        <v>600</v>
      </c>
      <c r="J262" s="564">
        <v>600</v>
      </c>
      <c r="K262" s="564">
        <v>0</v>
      </c>
      <c r="L262" s="564">
        <v>600</v>
      </c>
      <c r="M262" s="564">
        <v>0</v>
      </c>
      <c r="N262" s="564">
        <v>0</v>
      </c>
      <c r="O262" s="564">
        <v>0</v>
      </c>
      <c r="P262" s="564">
        <v>0</v>
      </c>
      <c r="Q262" s="564">
        <v>0</v>
      </c>
      <c r="R262" s="564">
        <v>0</v>
      </c>
      <c r="S262" s="564">
        <v>0</v>
      </c>
      <c r="T262" s="566">
        <v>0</v>
      </c>
      <c r="U262" s="692">
        <v>0</v>
      </c>
    </row>
    <row r="263" spans="1:21" s="78" customFormat="1" ht="13.5" customHeight="1">
      <c r="A263" s="543"/>
      <c r="B263" s="560"/>
      <c r="C263" s="560" t="s">
        <v>613</v>
      </c>
      <c r="D263" s="934" t="s">
        <v>614</v>
      </c>
      <c r="E263" s="960"/>
      <c r="F263" s="585">
        <v>500</v>
      </c>
      <c r="G263" s="566">
        <v>600</v>
      </c>
      <c r="H263" s="592">
        <f t="shared" si="6"/>
        <v>1.2</v>
      </c>
      <c r="I263" s="564">
        <v>600</v>
      </c>
      <c r="J263" s="564">
        <v>600</v>
      </c>
      <c r="K263" s="564">
        <v>0</v>
      </c>
      <c r="L263" s="564">
        <v>600</v>
      </c>
      <c r="M263" s="564">
        <v>0</v>
      </c>
      <c r="N263" s="564">
        <v>0</v>
      </c>
      <c r="O263" s="564">
        <v>0</v>
      </c>
      <c r="P263" s="564">
        <v>0</v>
      </c>
      <c r="Q263" s="564">
        <v>0</v>
      </c>
      <c r="R263" s="564">
        <v>0</v>
      </c>
      <c r="S263" s="564">
        <v>0</v>
      </c>
      <c r="T263" s="566">
        <v>0</v>
      </c>
      <c r="U263" s="692">
        <v>0</v>
      </c>
    </row>
    <row r="264" spans="1:21" s="78" customFormat="1" ht="13.5" customHeight="1">
      <c r="A264" s="543"/>
      <c r="B264" s="560"/>
      <c r="C264" s="560" t="s">
        <v>615</v>
      </c>
      <c r="D264" s="934" t="s">
        <v>616</v>
      </c>
      <c r="E264" s="960"/>
      <c r="F264" s="585">
        <v>3600</v>
      </c>
      <c r="G264" s="566">
        <v>2200</v>
      </c>
      <c r="H264" s="592">
        <f t="shared" si="6"/>
        <v>0.6111111111111112</v>
      </c>
      <c r="I264" s="564">
        <v>2200</v>
      </c>
      <c r="J264" s="564">
        <v>2200</v>
      </c>
      <c r="K264" s="564">
        <v>0</v>
      </c>
      <c r="L264" s="564">
        <v>2200</v>
      </c>
      <c r="M264" s="564">
        <v>0</v>
      </c>
      <c r="N264" s="564">
        <v>0</v>
      </c>
      <c r="O264" s="564">
        <v>0</v>
      </c>
      <c r="P264" s="564">
        <v>0</v>
      </c>
      <c r="Q264" s="564">
        <v>0</v>
      </c>
      <c r="R264" s="564">
        <v>0</v>
      </c>
      <c r="S264" s="564">
        <v>0</v>
      </c>
      <c r="T264" s="566">
        <v>0</v>
      </c>
      <c r="U264" s="692">
        <v>0</v>
      </c>
    </row>
    <row r="265" spans="1:21" s="78" customFormat="1" ht="17.25" customHeight="1">
      <c r="A265" s="543"/>
      <c r="B265" s="560"/>
      <c r="C265" s="560" t="s">
        <v>617</v>
      </c>
      <c r="D265" s="934" t="s">
        <v>618</v>
      </c>
      <c r="E265" s="960"/>
      <c r="F265" s="590">
        <v>2000</v>
      </c>
      <c r="G265" s="566">
        <v>2026</v>
      </c>
      <c r="H265" s="592">
        <f t="shared" si="6"/>
        <v>1.013</v>
      </c>
      <c r="I265" s="564">
        <v>2026</v>
      </c>
      <c r="J265" s="564">
        <v>2026</v>
      </c>
      <c r="K265" s="564">
        <v>0</v>
      </c>
      <c r="L265" s="564">
        <v>2026</v>
      </c>
      <c r="M265" s="564">
        <v>0</v>
      </c>
      <c r="N265" s="564">
        <v>0</v>
      </c>
      <c r="O265" s="564">
        <v>0</v>
      </c>
      <c r="P265" s="564">
        <v>0</v>
      </c>
      <c r="Q265" s="564">
        <v>0</v>
      </c>
      <c r="R265" s="564">
        <v>0</v>
      </c>
      <c r="S265" s="564">
        <v>0</v>
      </c>
      <c r="T265" s="566">
        <v>0</v>
      </c>
      <c r="U265" s="692">
        <v>0</v>
      </c>
    </row>
    <row r="266" spans="1:21" s="78" customFormat="1" ht="13.5" customHeight="1">
      <c r="A266" s="543"/>
      <c r="B266" s="560" t="s">
        <v>271</v>
      </c>
      <c r="C266" s="560"/>
      <c r="D266" s="934" t="s">
        <v>272</v>
      </c>
      <c r="E266" s="935"/>
      <c r="F266" s="584">
        <f>SUM(F267:F269)</f>
        <v>10398</v>
      </c>
      <c r="G266" s="585">
        <f>SUM(G267:G269)</f>
        <v>11555</v>
      </c>
      <c r="H266" s="592">
        <f t="shared" si="6"/>
        <v>1.1112713983458358</v>
      </c>
      <c r="I266" s="564">
        <v>11555</v>
      </c>
      <c r="J266" s="564">
        <v>11555</v>
      </c>
      <c r="K266" s="564">
        <v>0</v>
      </c>
      <c r="L266" s="564">
        <v>11555</v>
      </c>
      <c r="M266" s="564">
        <v>0</v>
      </c>
      <c r="N266" s="564">
        <v>0</v>
      </c>
      <c r="O266" s="564">
        <v>0</v>
      </c>
      <c r="P266" s="564">
        <v>0</v>
      </c>
      <c r="Q266" s="564">
        <v>0</v>
      </c>
      <c r="R266" s="564">
        <v>0</v>
      </c>
      <c r="S266" s="564">
        <v>0</v>
      </c>
      <c r="T266" s="566">
        <v>0</v>
      </c>
      <c r="U266" s="692">
        <v>0</v>
      </c>
    </row>
    <row r="267" spans="1:21" s="78" customFormat="1" ht="13.5" customHeight="1">
      <c r="A267" s="543"/>
      <c r="B267" s="560"/>
      <c r="C267" s="560" t="s">
        <v>605</v>
      </c>
      <c r="D267" s="934" t="s">
        <v>606</v>
      </c>
      <c r="E267" s="960"/>
      <c r="F267" s="589">
        <v>355</v>
      </c>
      <c r="G267" s="566">
        <v>266</v>
      </c>
      <c r="H267" s="592">
        <f t="shared" si="6"/>
        <v>0.7492957746478873</v>
      </c>
      <c r="I267" s="564">
        <v>266</v>
      </c>
      <c r="J267" s="564">
        <v>266</v>
      </c>
      <c r="K267" s="564">
        <v>0</v>
      </c>
      <c r="L267" s="564">
        <v>266</v>
      </c>
      <c r="M267" s="564">
        <v>0</v>
      </c>
      <c r="N267" s="564">
        <v>0</v>
      </c>
      <c r="O267" s="564">
        <v>0</v>
      </c>
      <c r="P267" s="564">
        <v>0</v>
      </c>
      <c r="Q267" s="564">
        <v>0</v>
      </c>
      <c r="R267" s="564">
        <v>0</v>
      </c>
      <c r="S267" s="564">
        <v>0</v>
      </c>
      <c r="T267" s="566">
        <v>0</v>
      </c>
      <c r="U267" s="692">
        <v>0</v>
      </c>
    </row>
    <row r="268" spans="1:21" s="78" customFormat="1" ht="13.5" customHeight="1">
      <c r="A268" s="543"/>
      <c r="B268" s="560"/>
      <c r="C268" s="560" t="s">
        <v>589</v>
      </c>
      <c r="D268" s="934" t="s">
        <v>590</v>
      </c>
      <c r="E268" s="960"/>
      <c r="F268" s="585">
        <v>7400</v>
      </c>
      <c r="G268" s="566">
        <v>7967</v>
      </c>
      <c r="H268" s="592">
        <f t="shared" si="6"/>
        <v>1.0766216216216216</v>
      </c>
      <c r="I268" s="564">
        <v>7967</v>
      </c>
      <c r="J268" s="564">
        <v>7967</v>
      </c>
      <c r="K268" s="564">
        <v>0</v>
      </c>
      <c r="L268" s="564">
        <v>7967</v>
      </c>
      <c r="M268" s="564">
        <v>0</v>
      </c>
      <c r="N268" s="564">
        <v>0</v>
      </c>
      <c r="O268" s="564">
        <v>0</v>
      </c>
      <c r="P268" s="564">
        <v>0</v>
      </c>
      <c r="Q268" s="564">
        <v>0</v>
      </c>
      <c r="R268" s="564">
        <v>0</v>
      </c>
      <c r="S268" s="564">
        <v>0</v>
      </c>
      <c r="T268" s="566">
        <v>0</v>
      </c>
      <c r="U268" s="692">
        <v>0</v>
      </c>
    </row>
    <row r="269" spans="1:21" ht="13.5" customHeight="1">
      <c r="A269" s="576"/>
      <c r="B269" s="577"/>
      <c r="C269" s="577" t="s">
        <v>613</v>
      </c>
      <c r="D269" s="936" t="s">
        <v>614</v>
      </c>
      <c r="E269" s="937"/>
      <c r="F269" s="581">
        <v>2643</v>
      </c>
      <c r="G269" s="579">
        <v>3322</v>
      </c>
      <c r="H269" s="592">
        <f t="shared" si="6"/>
        <v>1.2569050321604238</v>
      </c>
      <c r="I269" s="582">
        <v>3322</v>
      </c>
      <c r="J269" s="582">
        <v>3322</v>
      </c>
      <c r="K269" s="582">
        <v>0</v>
      </c>
      <c r="L269" s="582">
        <v>3322</v>
      </c>
      <c r="M269" s="582">
        <v>0</v>
      </c>
      <c r="N269" s="582">
        <v>0</v>
      </c>
      <c r="O269" s="582">
        <v>0</v>
      </c>
      <c r="P269" s="582">
        <v>0</v>
      </c>
      <c r="Q269" s="582">
        <v>0</v>
      </c>
      <c r="R269" s="582">
        <v>0</v>
      </c>
      <c r="S269" s="582">
        <v>0</v>
      </c>
      <c r="T269" s="579">
        <v>0</v>
      </c>
      <c r="U269" s="699">
        <v>0</v>
      </c>
    </row>
    <row r="270" spans="1:21" ht="3" customHeight="1">
      <c r="A270" s="930"/>
      <c r="B270" s="930"/>
      <c r="C270" s="930"/>
      <c r="D270" s="930"/>
      <c r="E270" s="930"/>
      <c r="F270" s="930"/>
      <c r="G270" s="930"/>
      <c r="H270" s="930"/>
      <c r="I270" s="930"/>
      <c r="J270" s="930"/>
      <c r="K270" s="930"/>
      <c r="L270" s="930"/>
      <c r="M270" s="930"/>
      <c r="N270" s="930"/>
      <c r="O270" s="930"/>
      <c r="P270" s="930"/>
      <c r="Q270" s="930"/>
      <c r="R270" s="930"/>
      <c r="S270" s="930"/>
      <c r="T270" s="930"/>
      <c r="U270" s="930"/>
    </row>
    <row r="271" spans="1:21" ht="13.5" customHeight="1">
      <c r="A271" s="930"/>
      <c r="B271" s="930"/>
      <c r="C271" s="930"/>
      <c r="D271" s="930"/>
      <c r="E271" s="930"/>
      <c r="F271" s="930"/>
      <c r="G271" s="930"/>
      <c r="H271" s="930"/>
      <c r="I271" s="930"/>
      <c r="J271" s="930"/>
      <c r="K271" s="930"/>
      <c r="L271" s="930"/>
      <c r="M271" s="930"/>
      <c r="N271" s="930"/>
      <c r="O271" s="930"/>
      <c r="P271" s="930"/>
      <c r="Q271" s="930"/>
      <c r="R271" s="930"/>
      <c r="S271" s="930"/>
      <c r="T271" s="931"/>
      <c r="U271" s="571"/>
    </row>
    <row r="272" spans="1:21" ht="20.25" customHeight="1">
      <c r="A272" s="930"/>
      <c r="B272" s="930"/>
      <c r="C272" s="930"/>
      <c r="D272" s="930"/>
      <c r="E272" s="930"/>
      <c r="F272" s="930"/>
      <c r="G272" s="930"/>
      <c r="H272" s="930"/>
      <c r="I272" s="930"/>
      <c r="J272" s="930"/>
      <c r="K272" s="930"/>
      <c r="L272" s="930"/>
      <c r="M272" s="930"/>
      <c r="N272" s="930"/>
      <c r="O272" s="930"/>
      <c r="P272" s="930"/>
      <c r="Q272" s="930"/>
      <c r="R272" s="930"/>
      <c r="S272" s="930"/>
      <c r="T272" s="930"/>
      <c r="U272" s="930"/>
    </row>
    <row r="273" spans="1:21" ht="25.5" customHeight="1">
      <c r="A273" s="541"/>
      <c r="B273" s="950"/>
      <c r="C273" s="950"/>
      <c r="D273" s="951"/>
      <c r="E273" s="952"/>
      <c r="F273" s="953"/>
      <c r="G273" s="954"/>
      <c r="H273" s="542"/>
      <c r="I273" s="955"/>
      <c r="J273" s="955"/>
      <c r="K273" s="955"/>
      <c r="L273" s="955"/>
      <c r="M273" s="955"/>
      <c r="N273" s="955"/>
      <c r="O273" s="955"/>
      <c r="P273" s="955"/>
      <c r="Q273" s="955"/>
      <c r="R273" s="955"/>
      <c r="S273" s="955"/>
      <c r="T273" s="955"/>
      <c r="U273" s="955"/>
    </row>
    <row r="274" spans="1:21" s="78" customFormat="1" ht="8.25" customHeight="1">
      <c r="A274" s="909" t="s">
        <v>13</v>
      </c>
      <c r="B274" s="941" t="s">
        <v>217</v>
      </c>
      <c r="C274" s="941" t="s">
        <v>14</v>
      </c>
      <c r="D274" s="909" t="s">
        <v>236</v>
      </c>
      <c r="E274" s="910"/>
      <c r="F274" s="913" t="s">
        <v>556</v>
      </c>
      <c r="G274" s="907" t="s">
        <v>476</v>
      </c>
      <c r="H274" s="901" t="s">
        <v>137</v>
      </c>
      <c r="I274" s="904" t="s">
        <v>557</v>
      </c>
      <c r="J274" s="893"/>
      <c r="K274" s="893"/>
      <c r="L274" s="893"/>
      <c r="M274" s="893"/>
      <c r="N274" s="893"/>
      <c r="O274" s="893"/>
      <c r="P274" s="893"/>
      <c r="Q274" s="893"/>
      <c r="R274" s="893"/>
      <c r="S274" s="893"/>
      <c r="T274" s="893"/>
      <c r="U274" s="894"/>
    </row>
    <row r="275" spans="1:21" s="78" customFormat="1" ht="11.25" customHeight="1">
      <c r="A275" s="900"/>
      <c r="B275" s="942"/>
      <c r="C275" s="942"/>
      <c r="D275" s="900"/>
      <c r="E275" s="897"/>
      <c r="F275" s="905"/>
      <c r="G275" s="900"/>
      <c r="H275" s="902"/>
      <c r="I275" s="941" t="s">
        <v>558</v>
      </c>
      <c r="J275" s="909" t="s">
        <v>559</v>
      </c>
      <c r="K275" s="895"/>
      <c r="L275" s="895"/>
      <c r="M275" s="895"/>
      <c r="N275" s="895"/>
      <c r="O275" s="895"/>
      <c r="P275" s="895"/>
      <c r="Q275" s="910"/>
      <c r="R275" s="941" t="s">
        <v>560</v>
      </c>
      <c r="S275" s="904" t="s">
        <v>559</v>
      </c>
      <c r="T275" s="893"/>
      <c r="U275" s="894"/>
    </row>
    <row r="276" spans="1:21" s="78" customFormat="1" ht="2.25" customHeight="1">
      <c r="A276" s="900"/>
      <c r="B276" s="942"/>
      <c r="C276" s="942"/>
      <c r="D276" s="900"/>
      <c r="E276" s="897"/>
      <c r="F276" s="905"/>
      <c r="G276" s="900"/>
      <c r="H276" s="902"/>
      <c r="I276" s="942"/>
      <c r="J276" s="911"/>
      <c r="K276" s="896"/>
      <c r="L276" s="896"/>
      <c r="M276" s="896"/>
      <c r="N276" s="896"/>
      <c r="O276" s="896"/>
      <c r="P276" s="896"/>
      <c r="Q276" s="912"/>
      <c r="R276" s="942"/>
      <c r="S276" s="941" t="s">
        <v>561</v>
      </c>
      <c r="T276" s="909" t="s">
        <v>562</v>
      </c>
      <c r="U276" s="938" t="s">
        <v>563</v>
      </c>
    </row>
    <row r="277" spans="1:21" s="78" customFormat="1" ht="5.25" customHeight="1">
      <c r="A277" s="900"/>
      <c r="B277" s="942"/>
      <c r="C277" s="942"/>
      <c r="D277" s="900"/>
      <c r="E277" s="897"/>
      <c r="F277" s="905"/>
      <c r="G277" s="900"/>
      <c r="H277" s="902"/>
      <c r="I277" s="942"/>
      <c r="J277" s="941" t="s">
        <v>564</v>
      </c>
      <c r="K277" s="909" t="s">
        <v>559</v>
      </c>
      <c r="L277" s="910"/>
      <c r="M277" s="941" t="s">
        <v>565</v>
      </c>
      <c r="N277" s="941" t="s">
        <v>566</v>
      </c>
      <c r="O277" s="941" t="s">
        <v>567</v>
      </c>
      <c r="P277" s="941" t="s">
        <v>568</v>
      </c>
      <c r="Q277" s="941" t="s">
        <v>569</v>
      </c>
      <c r="R277" s="942"/>
      <c r="S277" s="942"/>
      <c r="T277" s="911"/>
      <c r="U277" s="939"/>
    </row>
    <row r="278" spans="1:21" s="78" customFormat="1" ht="2.25" customHeight="1">
      <c r="A278" s="900"/>
      <c r="B278" s="942"/>
      <c r="C278" s="942"/>
      <c r="D278" s="900"/>
      <c r="E278" s="897"/>
      <c r="F278" s="905"/>
      <c r="G278" s="900"/>
      <c r="H278" s="902"/>
      <c r="I278" s="942"/>
      <c r="J278" s="942"/>
      <c r="K278" s="911"/>
      <c r="L278" s="912"/>
      <c r="M278" s="942"/>
      <c r="N278" s="942"/>
      <c r="O278" s="942"/>
      <c r="P278" s="942"/>
      <c r="Q278" s="942"/>
      <c r="R278" s="942"/>
      <c r="S278" s="942"/>
      <c r="T278" s="909" t="s">
        <v>570</v>
      </c>
      <c r="U278" s="939"/>
    </row>
    <row r="279" spans="1:21" s="78" customFormat="1" ht="56.25" customHeight="1">
      <c r="A279" s="911"/>
      <c r="B279" s="908"/>
      <c r="C279" s="908"/>
      <c r="D279" s="911"/>
      <c r="E279" s="912"/>
      <c r="F279" s="906"/>
      <c r="G279" s="911"/>
      <c r="H279" s="903"/>
      <c r="I279" s="908"/>
      <c r="J279" s="908"/>
      <c r="K279" s="546" t="s">
        <v>571</v>
      </c>
      <c r="L279" s="546" t="s">
        <v>572</v>
      </c>
      <c r="M279" s="908"/>
      <c r="N279" s="908"/>
      <c r="O279" s="908"/>
      <c r="P279" s="908"/>
      <c r="Q279" s="908"/>
      <c r="R279" s="908"/>
      <c r="S279" s="908"/>
      <c r="T279" s="911"/>
      <c r="U279" s="940"/>
    </row>
    <row r="280" spans="1:21" s="79" customFormat="1" ht="8.25" customHeight="1">
      <c r="A280" s="547" t="s">
        <v>477</v>
      </c>
      <c r="B280" s="548" t="s">
        <v>478</v>
      </c>
      <c r="C280" s="548" t="s">
        <v>479</v>
      </c>
      <c r="D280" s="932" t="s">
        <v>480</v>
      </c>
      <c r="E280" s="933"/>
      <c r="F280" s="587" t="s">
        <v>573</v>
      </c>
      <c r="G280" s="547" t="s">
        <v>574</v>
      </c>
      <c r="H280" s="547" t="s">
        <v>575</v>
      </c>
      <c r="I280" s="551" t="s">
        <v>576</v>
      </c>
      <c r="J280" s="551" t="s">
        <v>577</v>
      </c>
      <c r="K280" s="551" t="s">
        <v>578</v>
      </c>
      <c r="L280" s="551" t="s">
        <v>579</v>
      </c>
      <c r="M280" s="551" t="s">
        <v>580</v>
      </c>
      <c r="N280" s="551" t="s">
        <v>581</v>
      </c>
      <c r="O280" s="551" t="s">
        <v>582</v>
      </c>
      <c r="P280" s="551" t="s">
        <v>583</v>
      </c>
      <c r="Q280" s="551" t="s">
        <v>584</v>
      </c>
      <c r="R280" s="551" t="s">
        <v>585</v>
      </c>
      <c r="S280" s="551" t="s">
        <v>586</v>
      </c>
      <c r="T280" s="547" t="s">
        <v>587</v>
      </c>
      <c r="U280" s="552" t="s">
        <v>588</v>
      </c>
    </row>
    <row r="281" spans="1:21" s="78" customFormat="1" ht="13.5" customHeight="1">
      <c r="A281" s="543"/>
      <c r="B281" s="560" t="s">
        <v>109</v>
      </c>
      <c r="C281" s="560"/>
      <c r="D281" s="934" t="s">
        <v>110</v>
      </c>
      <c r="E281" s="935"/>
      <c r="F281" s="584">
        <f>SUM(F282)</f>
        <v>12806</v>
      </c>
      <c r="G281" s="585">
        <f>SUM(G282)</f>
        <v>9239</v>
      </c>
      <c r="H281" s="588">
        <f>G281/F281</f>
        <v>0.7214586912384819</v>
      </c>
      <c r="I281" s="564">
        <v>9239</v>
      </c>
      <c r="J281" s="564">
        <v>9239</v>
      </c>
      <c r="K281" s="564">
        <v>0</v>
      </c>
      <c r="L281" s="564">
        <v>9239</v>
      </c>
      <c r="M281" s="564">
        <v>0</v>
      </c>
      <c r="N281" s="564">
        <v>0</v>
      </c>
      <c r="O281" s="564">
        <v>0</v>
      </c>
      <c r="P281" s="564">
        <v>0</v>
      </c>
      <c r="Q281" s="564">
        <v>0</v>
      </c>
      <c r="R281" s="564">
        <v>0</v>
      </c>
      <c r="S281" s="564">
        <v>0</v>
      </c>
      <c r="T281" s="566">
        <v>0</v>
      </c>
      <c r="U281" s="692">
        <v>0</v>
      </c>
    </row>
    <row r="282" spans="1:21" ht="17.25" customHeight="1">
      <c r="A282" s="576"/>
      <c r="B282" s="577"/>
      <c r="C282" s="577" t="s">
        <v>617</v>
      </c>
      <c r="D282" s="936" t="s">
        <v>618</v>
      </c>
      <c r="E282" s="937"/>
      <c r="F282" s="594">
        <v>12806</v>
      </c>
      <c r="G282" s="579">
        <v>9239</v>
      </c>
      <c r="H282" s="588">
        <f aca="true" t="shared" si="7" ref="H282:H307">G282/F282</f>
        <v>0.7214586912384819</v>
      </c>
      <c r="I282" s="582">
        <v>9239</v>
      </c>
      <c r="J282" s="582">
        <v>9239</v>
      </c>
      <c r="K282" s="582">
        <v>0</v>
      </c>
      <c r="L282" s="582">
        <v>9239</v>
      </c>
      <c r="M282" s="582">
        <v>0</v>
      </c>
      <c r="N282" s="582">
        <v>0</v>
      </c>
      <c r="O282" s="582">
        <v>0</v>
      </c>
      <c r="P282" s="582">
        <v>0</v>
      </c>
      <c r="Q282" s="582">
        <v>0</v>
      </c>
      <c r="R282" s="582">
        <v>0</v>
      </c>
      <c r="S282" s="582">
        <v>0</v>
      </c>
      <c r="T282" s="579">
        <v>0</v>
      </c>
      <c r="U282" s="699">
        <v>0</v>
      </c>
    </row>
    <row r="283" spans="1:21" s="616" customFormat="1" ht="13.5" customHeight="1">
      <c r="A283" s="610" t="s">
        <v>273</v>
      </c>
      <c r="B283" s="611"/>
      <c r="C283" s="611"/>
      <c r="D283" s="948" t="s">
        <v>274</v>
      </c>
      <c r="E283" s="949"/>
      <c r="F283" s="623">
        <f>SUM(F284,F286)</f>
        <v>59306</v>
      </c>
      <c r="G283" s="625">
        <f>SUM(G284,G286)</f>
        <v>36750</v>
      </c>
      <c r="H283" s="626">
        <f t="shared" si="7"/>
        <v>0.6196674872694162</v>
      </c>
      <c r="I283" s="615">
        <v>36750</v>
      </c>
      <c r="J283" s="615">
        <v>36750</v>
      </c>
      <c r="K283" s="615">
        <v>33260</v>
      </c>
      <c r="L283" s="615">
        <v>3490</v>
      </c>
      <c r="M283" s="615">
        <v>0</v>
      </c>
      <c r="N283" s="615">
        <v>0</v>
      </c>
      <c r="O283" s="615">
        <v>0</v>
      </c>
      <c r="P283" s="615">
        <v>0</v>
      </c>
      <c r="Q283" s="615">
        <v>0</v>
      </c>
      <c r="R283" s="615">
        <v>0</v>
      </c>
      <c r="S283" s="615">
        <v>0</v>
      </c>
      <c r="T283" s="688">
        <v>0</v>
      </c>
      <c r="U283" s="689">
        <v>0</v>
      </c>
    </row>
    <row r="284" spans="1:21" s="598" customFormat="1" ht="13.5" customHeight="1">
      <c r="A284" s="595"/>
      <c r="B284" s="596" t="s">
        <v>275</v>
      </c>
      <c r="C284" s="596"/>
      <c r="D284" s="961" t="s">
        <v>276</v>
      </c>
      <c r="E284" s="962"/>
      <c r="F284" s="584">
        <f>SUM(F285)</f>
        <v>3833</v>
      </c>
      <c r="G284" s="584">
        <f>SUM(G285)</f>
        <v>4200</v>
      </c>
      <c r="H284" s="588">
        <f t="shared" si="7"/>
        <v>1.0957474563005478</v>
      </c>
      <c r="I284" s="597">
        <v>4200</v>
      </c>
      <c r="J284" s="597">
        <v>4200</v>
      </c>
      <c r="K284" s="597">
        <v>4200</v>
      </c>
      <c r="L284" s="597">
        <v>0</v>
      </c>
      <c r="M284" s="597">
        <v>0</v>
      </c>
      <c r="N284" s="597">
        <v>0</v>
      </c>
      <c r="O284" s="597">
        <v>0</v>
      </c>
      <c r="P284" s="597">
        <v>0</v>
      </c>
      <c r="Q284" s="597">
        <v>0</v>
      </c>
      <c r="R284" s="597">
        <v>0</v>
      </c>
      <c r="S284" s="597">
        <v>0</v>
      </c>
      <c r="T284" s="600">
        <v>0</v>
      </c>
      <c r="U284" s="703">
        <v>0</v>
      </c>
    </row>
    <row r="285" spans="1:21" s="598" customFormat="1" ht="13.5" customHeight="1">
      <c r="A285" s="595"/>
      <c r="B285" s="596"/>
      <c r="C285" s="596" t="s">
        <v>623</v>
      </c>
      <c r="D285" s="961" t="s">
        <v>624</v>
      </c>
      <c r="E285" s="962"/>
      <c r="F285" s="599">
        <v>3833</v>
      </c>
      <c r="G285" s="600">
        <v>4200</v>
      </c>
      <c r="H285" s="588">
        <f t="shared" si="7"/>
        <v>1.0957474563005478</v>
      </c>
      <c r="I285" s="597">
        <v>4200</v>
      </c>
      <c r="J285" s="597">
        <v>4200</v>
      </c>
      <c r="K285" s="597">
        <v>4200</v>
      </c>
      <c r="L285" s="597">
        <v>0</v>
      </c>
      <c r="M285" s="597">
        <v>0</v>
      </c>
      <c r="N285" s="597">
        <v>0</v>
      </c>
      <c r="O285" s="597">
        <v>0</v>
      </c>
      <c r="P285" s="597">
        <v>0</v>
      </c>
      <c r="Q285" s="597">
        <v>0</v>
      </c>
      <c r="R285" s="597">
        <v>0</v>
      </c>
      <c r="S285" s="597">
        <v>0</v>
      </c>
      <c r="T285" s="600">
        <v>0</v>
      </c>
      <c r="U285" s="703">
        <v>0</v>
      </c>
    </row>
    <row r="286" spans="1:21" s="598" customFormat="1" ht="13.5" customHeight="1">
      <c r="A286" s="595"/>
      <c r="B286" s="596" t="s">
        <v>277</v>
      </c>
      <c r="C286" s="596"/>
      <c r="D286" s="961" t="s">
        <v>278</v>
      </c>
      <c r="E286" s="962"/>
      <c r="F286" s="584">
        <f>SUM(F287:F293)</f>
        <v>55473</v>
      </c>
      <c r="G286" s="584">
        <f>SUM(G287:G293)</f>
        <v>32550</v>
      </c>
      <c r="H286" s="588">
        <f t="shared" si="7"/>
        <v>0.5867719431074577</v>
      </c>
      <c r="I286" s="597">
        <v>32550</v>
      </c>
      <c r="J286" s="597">
        <v>32550</v>
      </c>
      <c r="K286" s="597">
        <v>29060</v>
      </c>
      <c r="L286" s="597">
        <v>3490</v>
      </c>
      <c r="M286" s="597">
        <v>0</v>
      </c>
      <c r="N286" s="597">
        <v>0</v>
      </c>
      <c r="O286" s="597">
        <v>0</v>
      </c>
      <c r="P286" s="597">
        <v>0</v>
      </c>
      <c r="Q286" s="597">
        <v>0</v>
      </c>
      <c r="R286" s="597">
        <v>0</v>
      </c>
      <c r="S286" s="597">
        <v>0</v>
      </c>
      <c r="T286" s="600">
        <v>0</v>
      </c>
      <c r="U286" s="703">
        <v>0</v>
      </c>
    </row>
    <row r="287" spans="1:21" ht="13.5" customHeight="1">
      <c r="A287" s="576"/>
      <c r="B287" s="577"/>
      <c r="C287" s="577" t="s">
        <v>601</v>
      </c>
      <c r="D287" s="936" t="s">
        <v>602</v>
      </c>
      <c r="E287" s="937"/>
      <c r="F287" s="581">
        <v>1588</v>
      </c>
      <c r="G287" s="579">
        <v>2032</v>
      </c>
      <c r="H287" s="588">
        <f t="shared" si="7"/>
        <v>1.279596977329975</v>
      </c>
      <c r="I287" s="582">
        <v>2032</v>
      </c>
      <c r="J287" s="582">
        <v>2032</v>
      </c>
      <c r="K287" s="582">
        <v>2032</v>
      </c>
      <c r="L287" s="582">
        <v>0</v>
      </c>
      <c r="M287" s="582">
        <v>0</v>
      </c>
      <c r="N287" s="582">
        <v>0</v>
      </c>
      <c r="O287" s="582">
        <v>0</v>
      </c>
      <c r="P287" s="582">
        <v>0</v>
      </c>
      <c r="Q287" s="582">
        <v>0</v>
      </c>
      <c r="R287" s="582">
        <v>0</v>
      </c>
      <c r="S287" s="582">
        <v>0</v>
      </c>
      <c r="T287" s="579">
        <v>0</v>
      </c>
      <c r="U287" s="699">
        <v>0</v>
      </c>
    </row>
    <row r="288" spans="1:21" ht="13.5" customHeight="1">
      <c r="A288" s="576"/>
      <c r="B288" s="577"/>
      <c r="C288" s="577" t="s">
        <v>603</v>
      </c>
      <c r="D288" s="936" t="s">
        <v>604</v>
      </c>
      <c r="E288" s="937"/>
      <c r="F288" s="581">
        <v>100</v>
      </c>
      <c r="G288" s="579">
        <v>210</v>
      </c>
      <c r="H288" s="588">
        <f t="shared" si="7"/>
        <v>2.1</v>
      </c>
      <c r="I288" s="582">
        <v>210</v>
      </c>
      <c r="J288" s="582">
        <v>210</v>
      </c>
      <c r="K288" s="582">
        <v>210</v>
      </c>
      <c r="L288" s="582">
        <v>0</v>
      </c>
      <c r="M288" s="582">
        <v>0</v>
      </c>
      <c r="N288" s="582">
        <v>0</v>
      </c>
      <c r="O288" s="582">
        <v>0</v>
      </c>
      <c r="P288" s="582">
        <v>0</v>
      </c>
      <c r="Q288" s="582">
        <v>0</v>
      </c>
      <c r="R288" s="582">
        <v>0</v>
      </c>
      <c r="S288" s="582">
        <v>0</v>
      </c>
      <c r="T288" s="579">
        <v>0</v>
      </c>
      <c r="U288" s="699">
        <v>0</v>
      </c>
    </row>
    <row r="289" spans="1:21" ht="13.5" customHeight="1">
      <c r="A289" s="576"/>
      <c r="B289" s="577"/>
      <c r="C289" s="577" t="s">
        <v>623</v>
      </c>
      <c r="D289" s="936" t="s">
        <v>624</v>
      </c>
      <c r="E289" s="937"/>
      <c r="F289" s="581">
        <v>27944</v>
      </c>
      <c r="G289" s="579">
        <v>26818</v>
      </c>
      <c r="H289" s="588">
        <f t="shared" si="7"/>
        <v>0.9597051245347838</v>
      </c>
      <c r="I289" s="582">
        <v>26818</v>
      </c>
      <c r="J289" s="582">
        <v>26818</v>
      </c>
      <c r="K289" s="582">
        <v>26818</v>
      </c>
      <c r="L289" s="582">
        <v>0</v>
      </c>
      <c r="M289" s="582">
        <v>0</v>
      </c>
      <c r="N289" s="582">
        <v>0</v>
      </c>
      <c r="O289" s="582">
        <v>0</v>
      </c>
      <c r="P289" s="582">
        <v>0</v>
      </c>
      <c r="Q289" s="582">
        <v>0</v>
      </c>
      <c r="R289" s="582">
        <v>0</v>
      </c>
      <c r="S289" s="582">
        <v>0</v>
      </c>
      <c r="T289" s="579">
        <v>0</v>
      </c>
      <c r="U289" s="699">
        <v>0</v>
      </c>
    </row>
    <row r="290" spans="1:21" ht="13.5" customHeight="1">
      <c r="A290" s="576"/>
      <c r="B290" s="577"/>
      <c r="C290" s="577" t="s">
        <v>605</v>
      </c>
      <c r="D290" s="936" t="s">
        <v>606</v>
      </c>
      <c r="E290" s="937"/>
      <c r="F290" s="581">
        <v>12328</v>
      </c>
      <c r="G290" s="579">
        <v>900</v>
      </c>
      <c r="H290" s="588">
        <f t="shared" si="7"/>
        <v>0.07300454250486697</v>
      </c>
      <c r="I290" s="582">
        <v>900</v>
      </c>
      <c r="J290" s="582">
        <v>900</v>
      </c>
      <c r="K290" s="582">
        <v>0</v>
      </c>
      <c r="L290" s="582">
        <v>900</v>
      </c>
      <c r="M290" s="582">
        <v>0</v>
      </c>
      <c r="N290" s="582">
        <v>0</v>
      </c>
      <c r="O290" s="582">
        <v>0</v>
      </c>
      <c r="P290" s="582">
        <v>0</v>
      </c>
      <c r="Q290" s="582">
        <v>0</v>
      </c>
      <c r="R290" s="582">
        <v>0</v>
      </c>
      <c r="S290" s="582">
        <v>0</v>
      </c>
      <c r="T290" s="579">
        <v>0</v>
      </c>
      <c r="U290" s="699">
        <v>0</v>
      </c>
    </row>
    <row r="291" spans="1:21" ht="13.5" customHeight="1">
      <c r="A291" s="576"/>
      <c r="B291" s="577"/>
      <c r="C291" s="577" t="s">
        <v>589</v>
      </c>
      <c r="D291" s="936" t="s">
        <v>590</v>
      </c>
      <c r="E291" s="937"/>
      <c r="F291" s="581">
        <v>11510</v>
      </c>
      <c r="G291" s="579">
        <v>1830</v>
      </c>
      <c r="H291" s="588">
        <f t="shared" si="7"/>
        <v>0.158992180712424</v>
      </c>
      <c r="I291" s="582">
        <v>1830</v>
      </c>
      <c r="J291" s="582">
        <v>1830</v>
      </c>
      <c r="K291" s="582">
        <v>0</v>
      </c>
      <c r="L291" s="582">
        <v>1830</v>
      </c>
      <c r="M291" s="582">
        <v>0</v>
      </c>
      <c r="N291" s="582">
        <v>0</v>
      </c>
      <c r="O291" s="582">
        <v>0</v>
      </c>
      <c r="P291" s="582">
        <v>0</v>
      </c>
      <c r="Q291" s="582">
        <v>0</v>
      </c>
      <c r="R291" s="582">
        <v>0</v>
      </c>
      <c r="S291" s="582">
        <v>0</v>
      </c>
      <c r="T291" s="579">
        <v>0</v>
      </c>
      <c r="U291" s="699">
        <v>0</v>
      </c>
    </row>
    <row r="292" spans="1:21" ht="17.25" customHeight="1">
      <c r="A292" s="576"/>
      <c r="B292" s="577"/>
      <c r="C292" s="577" t="s">
        <v>633</v>
      </c>
      <c r="D292" s="936" t="s">
        <v>634</v>
      </c>
      <c r="E292" s="937"/>
      <c r="F292" s="581">
        <v>1763</v>
      </c>
      <c r="G292" s="579">
        <v>600</v>
      </c>
      <c r="H292" s="588">
        <f t="shared" si="7"/>
        <v>0.3403289846851957</v>
      </c>
      <c r="I292" s="582">
        <v>600</v>
      </c>
      <c r="J292" s="582">
        <v>600</v>
      </c>
      <c r="K292" s="582">
        <v>0</v>
      </c>
      <c r="L292" s="582">
        <v>600</v>
      </c>
      <c r="M292" s="582">
        <v>0</v>
      </c>
      <c r="N292" s="582">
        <v>0</v>
      </c>
      <c r="O292" s="582">
        <v>0</v>
      </c>
      <c r="P292" s="582">
        <v>0</v>
      </c>
      <c r="Q292" s="582">
        <v>0</v>
      </c>
      <c r="R292" s="582">
        <v>0</v>
      </c>
      <c r="S292" s="582">
        <v>0</v>
      </c>
      <c r="T292" s="579">
        <v>0</v>
      </c>
      <c r="U292" s="699">
        <v>0</v>
      </c>
    </row>
    <row r="293" spans="1:21" ht="13.5" customHeight="1">
      <c r="A293" s="576"/>
      <c r="B293" s="577"/>
      <c r="C293" s="577" t="s">
        <v>645</v>
      </c>
      <c r="D293" s="936" t="s">
        <v>646</v>
      </c>
      <c r="E293" s="937"/>
      <c r="F293" s="583">
        <v>240</v>
      </c>
      <c r="G293" s="579">
        <v>160</v>
      </c>
      <c r="H293" s="588">
        <f t="shared" si="7"/>
        <v>0.6666666666666666</v>
      </c>
      <c r="I293" s="582">
        <v>160</v>
      </c>
      <c r="J293" s="582">
        <v>160</v>
      </c>
      <c r="K293" s="582">
        <v>0</v>
      </c>
      <c r="L293" s="582">
        <v>160</v>
      </c>
      <c r="M293" s="582">
        <v>0</v>
      </c>
      <c r="N293" s="582">
        <v>0</v>
      </c>
      <c r="O293" s="582">
        <v>0</v>
      </c>
      <c r="P293" s="582">
        <v>0</v>
      </c>
      <c r="Q293" s="582">
        <v>0</v>
      </c>
      <c r="R293" s="582">
        <v>0</v>
      </c>
      <c r="S293" s="582">
        <v>0</v>
      </c>
      <c r="T293" s="579">
        <v>0</v>
      </c>
      <c r="U293" s="699">
        <v>0</v>
      </c>
    </row>
    <row r="294" spans="1:21" s="616" customFormat="1" ht="13.5" customHeight="1">
      <c r="A294" s="610" t="s">
        <v>113</v>
      </c>
      <c r="B294" s="611"/>
      <c r="C294" s="611"/>
      <c r="D294" s="948" t="s">
        <v>114</v>
      </c>
      <c r="E294" s="949"/>
      <c r="F294" s="623">
        <f>SUM(F295,F297,F327,F329,F332,F334,F336,F367,F371)</f>
        <v>833016</v>
      </c>
      <c r="G294" s="624">
        <f>SUM(G295,G297,G327,G329,G332,G334,G336,G367,G371)</f>
        <v>883860</v>
      </c>
      <c r="H294" s="626">
        <f t="shared" si="7"/>
        <v>1.0610360425249936</v>
      </c>
      <c r="I294" s="615">
        <v>883860</v>
      </c>
      <c r="J294" s="615">
        <v>327625</v>
      </c>
      <c r="K294" s="615">
        <v>236438</v>
      </c>
      <c r="L294" s="615">
        <v>91187</v>
      </c>
      <c r="M294" s="615">
        <v>0</v>
      </c>
      <c r="N294" s="615">
        <v>556235</v>
      </c>
      <c r="O294" s="615">
        <v>0</v>
      </c>
      <c r="P294" s="615">
        <v>0</v>
      </c>
      <c r="Q294" s="615">
        <v>0</v>
      </c>
      <c r="R294" s="615">
        <v>0</v>
      </c>
      <c r="S294" s="615">
        <v>0</v>
      </c>
      <c r="T294" s="688">
        <v>0</v>
      </c>
      <c r="U294" s="689">
        <v>0</v>
      </c>
    </row>
    <row r="295" spans="1:21" s="78" customFormat="1" ht="13.5" customHeight="1">
      <c r="A295" s="543"/>
      <c r="B295" s="560" t="s">
        <v>279</v>
      </c>
      <c r="C295" s="560"/>
      <c r="D295" s="934" t="s">
        <v>280</v>
      </c>
      <c r="E295" s="935"/>
      <c r="F295" s="584">
        <f>SUM(F296)</f>
        <v>33346</v>
      </c>
      <c r="G295" s="585">
        <f>SUM(G296)</f>
        <v>46340</v>
      </c>
      <c r="H295" s="588">
        <f t="shared" si="7"/>
        <v>1.389671924668626</v>
      </c>
      <c r="I295" s="564">
        <v>46340</v>
      </c>
      <c r="J295" s="564">
        <v>46340</v>
      </c>
      <c r="K295" s="564">
        <v>0</v>
      </c>
      <c r="L295" s="564">
        <v>46340</v>
      </c>
      <c r="M295" s="564">
        <v>0</v>
      </c>
      <c r="N295" s="564">
        <v>0</v>
      </c>
      <c r="O295" s="564">
        <v>0</v>
      </c>
      <c r="P295" s="564">
        <v>0</v>
      </c>
      <c r="Q295" s="564">
        <v>0</v>
      </c>
      <c r="R295" s="564">
        <v>0</v>
      </c>
      <c r="S295" s="564">
        <v>0</v>
      </c>
      <c r="T295" s="566">
        <v>0</v>
      </c>
      <c r="U295" s="692">
        <v>0</v>
      </c>
    </row>
    <row r="296" spans="1:21" s="78" customFormat="1" ht="24" customHeight="1">
      <c r="A296" s="543"/>
      <c r="B296" s="560"/>
      <c r="C296" s="560" t="s">
        <v>655</v>
      </c>
      <c r="D296" s="934" t="s">
        <v>656</v>
      </c>
      <c r="E296" s="960"/>
      <c r="F296" s="593">
        <v>33346</v>
      </c>
      <c r="G296" s="566">
        <v>46340</v>
      </c>
      <c r="H296" s="588">
        <f t="shared" si="7"/>
        <v>1.389671924668626</v>
      </c>
      <c r="I296" s="564">
        <v>46340</v>
      </c>
      <c r="J296" s="564">
        <v>46340</v>
      </c>
      <c r="K296" s="564">
        <v>0</v>
      </c>
      <c r="L296" s="564">
        <v>46340</v>
      </c>
      <c r="M296" s="564">
        <v>0</v>
      </c>
      <c r="N296" s="564">
        <v>0</v>
      </c>
      <c r="O296" s="564">
        <v>0</v>
      </c>
      <c r="P296" s="564">
        <v>0</v>
      </c>
      <c r="Q296" s="564">
        <v>0</v>
      </c>
      <c r="R296" s="564">
        <v>0</v>
      </c>
      <c r="S296" s="564">
        <v>0</v>
      </c>
      <c r="T296" s="566">
        <v>0</v>
      </c>
      <c r="U296" s="692">
        <v>0</v>
      </c>
    </row>
    <row r="297" spans="1:21" s="78" customFormat="1" ht="26.25" customHeight="1">
      <c r="A297" s="543"/>
      <c r="B297" s="560" t="s">
        <v>115</v>
      </c>
      <c r="C297" s="560"/>
      <c r="D297" s="934" t="s">
        <v>483</v>
      </c>
      <c r="E297" s="935"/>
      <c r="F297" s="584">
        <f>SUM(F298:F326)</f>
        <v>475197</v>
      </c>
      <c r="G297" s="585">
        <f>SUM(G298:G326)</f>
        <v>524885</v>
      </c>
      <c r="H297" s="588">
        <f t="shared" si="7"/>
        <v>1.1045629496819214</v>
      </c>
      <c r="I297" s="564">
        <v>524885</v>
      </c>
      <c r="J297" s="564">
        <v>52423</v>
      </c>
      <c r="K297" s="564">
        <v>39308</v>
      </c>
      <c r="L297" s="564">
        <v>13115</v>
      </c>
      <c r="M297" s="564">
        <v>0</v>
      </c>
      <c r="N297" s="564">
        <v>472462</v>
      </c>
      <c r="O297" s="564">
        <v>0</v>
      </c>
      <c r="P297" s="564">
        <v>0</v>
      </c>
      <c r="Q297" s="564">
        <v>0</v>
      </c>
      <c r="R297" s="564">
        <v>0</v>
      </c>
      <c r="S297" s="564">
        <v>0</v>
      </c>
      <c r="T297" s="566">
        <v>0</v>
      </c>
      <c r="U297" s="692">
        <v>0</v>
      </c>
    </row>
    <row r="298" spans="1:21" ht="13.5" customHeight="1">
      <c r="A298" s="576"/>
      <c r="B298" s="577"/>
      <c r="C298" s="577" t="s">
        <v>657</v>
      </c>
      <c r="D298" s="936" t="s">
        <v>658</v>
      </c>
      <c r="E298" s="937"/>
      <c r="F298" s="586">
        <v>429310</v>
      </c>
      <c r="G298" s="579">
        <v>472462</v>
      </c>
      <c r="H298" s="588">
        <f t="shared" si="7"/>
        <v>1.1005147795299435</v>
      </c>
      <c r="I298" s="582">
        <v>472462</v>
      </c>
      <c r="J298" s="582">
        <v>0</v>
      </c>
      <c r="K298" s="582">
        <v>0</v>
      </c>
      <c r="L298" s="582">
        <v>0</v>
      </c>
      <c r="M298" s="582">
        <v>0</v>
      </c>
      <c r="N298" s="582">
        <v>472462</v>
      </c>
      <c r="O298" s="582">
        <v>0</v>
      </c>
      <c r="P298" s="582">
        <v>0</v>
      </c>
      <c r="Q298" s="582">
        <v>0</v>
      </c>
      <c r="R298" s="582">
        <v>0</v>
      </c>
      <c r="S298" s="582">
        <v>0</v>
      </c>
      <c r="T298" s="579">
        <v>0</v>
      </c>
      <c r="U298" s="699">
        <v>0</v>
      </c>
    </row>
    <row r="299" spans="1:21" ht="13.5" customHeight="1">
      <c r="A299" s="576"/>
      <c r="B299" s="577"/>
      <c r="C299" s="577" t="s">
        <v>597</v>
      </c>
      <c r="D299" s="936" t="s">
        <v>598</v>
      </c>
      <c r="E299" s="937"/>
      <c r="F299" s="581">
        <v>23860</v>
      </c>
      <c r="G299" s="579">
        <v>26216</v>
      </c>
      <c r="H299" s="588">
        <f t="shared" si="7"/>
        <v>1.098742665549036</v>
      </c>
      <c r="I299" s="582">
        <v>26216</v>
      </c>
      <c r="J299" s="582">
        <v>26216</v>
      </c>
      <c r="K299" s="582">
        <v>26216</v>
      </c>
      <c r="L299" s="582">
        <v>0</v>
      </c>
      <c r="M299" s="582">
        <v>0</v>
      </c>
      <c r="N299" s="582">
        <v>0</v>
      </c>
      <c r="O299" s="582">
        <v>0</v>
      </c>
      <c r="P299" s="582">
        <v>0</v>
      </c>
      <c r="Q299" s="582">
        <v>0</v>
      </c>
      <c r="R299" s="582">
        <v>0</v>
      </c>
      <c r="S299" s="582">
        <v>0</v>
      </c>
      <c r="T299" s="579">
        <v>0</v>
      </c>
      <c r="U299" s="699">
        <v>0</v>
      </c>
    </row>
    <row r="300" spans="1:21" ht="13.5" customHeight="1">
      <c r="A300" s="576"/>
      <c r="B300" s="577"/>
      <c r="C300" s="577" t="s">
        <v>599</v>
      </c>
      <c r="D300" s="936" t="s">
        <v>600</v>
      </c>
      <c r="E300" s="937"/>
      <c r="F300" s="581">
        <v>1504</v>
      </c>
      <c r="G300" s="579">
        <v>1463</v>
      </c>
      <c r="H300" s="588">
        <f t="shared" si="7"/>
        <v>0.9727393617021277</v>
      </c>
      <c r="I300" s="582">
        <v>1463</v>
      </c>
      <c r="J300" s="582">
        <v>1463</v>
      </c>
      <c r="K300" s="582">
        <v>1463</v>
      </c>
      <c r="L300" s="582">
        <v>0</v>
      </c>
      <c r="M300" s="582">
        <v>0</v>
      </c>
      <c r="N300" s="582">
        <v>0</v>
      </c>
      <c r="O300" s="582">
        <v>0</v>
      </c>
      <c r="P300" s="582">
        <v>0</v>
      </c>
      <c r="Q300" s="582">
        <v>0</v>
      </c>
      <c r="R300" s="582">
        <v>0</v>
      </c>
      <c r="S300" s="582">
        <v>0</v>
      </c>
      <c r="T300" s="579">
        <v>0</v>
      </c>
      <c r="U300" s="699">
        <v>0</v>
      </c>
    </row>
    <row r="301" spans="1:21" ht="13.5" customHeight="1">
      <c r="A301" s="576"/>
      <c r="B301" s="577"/>
      <c r="C301" s="577" t="s">
        <v>601</v>
      </c>
      <c r="D301" s="936" t="s">
        <v>602</v>
      </c>
      <c r="E301" s="937"/>
      <c r="F301" s="581">
        <v>7505</v>
      </c>
      <c r="G301" s="579">
        <v>9430</v>
      </c>
      <c r="H301" s="588">
        <f t="shared" si="7"/>
        <v>1.256495669553631</v>
      </c>
      <c r="I301" s="582">
        <v>9430</v>
      </c>
      <c r="J301" s="582">
        <v>9430</v>
      </c>
      <c r="K301" s="582">
        <v>9430</v>
      </c>
      <c r="L301" s="582">
        <v>0</v>
      </c>
      <c r="M301" s="582">
        <v>0</v>
      </c>
      <c r="N301" s="582">
        <v>0</v>
      </c>
      <c r="O301" s="582">
        <v>0</v>
      </c>
      <c r="P301" s="582">
        <v>0</v>
      </c>
      <c r="Q301" s="582">
        <v>0</v>
      </c>
      <c r="R301" s="582">
        <v>0</v>
      </c>
      <c r="S301" s="582">
        <v>0</v>
      </c>
      <c r="T301" s="579">
        <v>0</v>
      </c>
      <c r="U301" s="699">
        <v>0</v>
      </c>
    </row>
    <row r="302" spans="1:21" ht="13.5" customHeight="1">
      <c r="A302" s="576"/>
      <c r="B302" s="577"/>
      <c r="C302" s="577" t="s">
        <v>603</v>
      </c>
      <c r="D302" s="936" t="s">
        <v>604</v>
      </c>
      <c r="E302" s="937"/>
      <c r="F302" s="581">
        <v>548</v>
      </c>
      <c r="G302" s="579">
        <v>679</v>
      </c>
      <c r="H302" s="588">
        <f t="shared" si="7"/>
        <v>1.239051094890511</v>
      </c>
      <c r="I302" s="582">
        <v>679</v>
      </c>
      <c r="J302" s="582">
        <v>679</v>
      </c>
      <c r="K302" s="582">
        <v>679</v>
      </c>
      <c r="L302" s="582">
        <v>0</v>
      </c>
      <c r="M302" s="582">
        <v>0</v>
      </c>
      <c r="N302" s="582">
        <v>0</v>
      </c>
      <c r="O302" s="582">
        <v>0</v>
      </c>
      <c r="P302" s="582">
        <v>0</v>
      </c>
      <c r="Q302" s="582">
        <v>0</v>
      </c>
      <c r="R302" s="582">
        <v>0</v>
      </c>
      <c r="S302" s="582">
        <v>0</v>
      </c>
      <c r="T302" s="579">
        <v>0</v>
      </c>
      <c r="U302" s="699">
        <v>0</v>
      </c>
    </row>
    <row r="303" spans="1:21" ht="13.5" customHeight="1">
      <c r="A303" s="576"/>
      <c r="B303" s="577"/>
      <c r="C303" s="577" t="s">
        <v>623</v>
      </c>
      <c r="D303" s="936" t="s">
        <v>624</v>
      </c>
      <c r="E303" s="937"/>
      <c r="F303" s="581">
        <v>900</v>
      </c>
      <c r="G303" s="579">
        <v>1520</v>
      </c>
      <c r="H303" s="588">
        <f t="shared" si="7"/>
        <v>1.6888888888888889</v>
      </c>
      <c r="I303" s="582">
        <v>1520</v>
      </c>
      <c r="J303" s="582">
        <v>1520</v>
      </c>
      <c r="K303" s="582">
        <v>1520</v>
      </c>
      <c r="L303" s="582">
        <v>0</v>
      </c>
      <c r="M303" s="582">
        <v>0</v>
      </c>
      <c r="N303" s="582">
        <v>0</v>
      </c>
      <c r="O303" s="582">
        <v>0</v>
      </c>
      <c r="P303" s="582">
        <v>0</v>
      </c>
      <c r="Q303" s="582">
        <v>0</v>
      </c>
      <c r="R303" s="582">
        <v>0</v>
      </c>
      <c r="S303" s="582">
        <v>0</v>
      </c>
      <c r="T303" s="579">
        <v>0</v>
      </c>
      <c r="U303" s="699">
        <v>0</v>
      </c>
    </row>
    <row r="304" spans="1:21" ht="13.5" customHeight="1">
      <c r="A304" s="576"/>
      <c r="B304" s="577"/>
      <c r="C304" s="577" t="s">
        <v>605</v>
      </c>
      <c r="D304" s="936" t="s">
        <v>606</v>
      </c>
      <c r="E304" s="937"/>
      <c r="F304" s="581">
        <v>2800</v>
      </c>
      <c r="G304" s="579">
        <v>3202</v>
      </c>
      <c r="H304" s="588">
        <f t="shared" si="7"/>
        <v>1.1435714285714285</v>
      </c>
      <c r="I304" s="582">
        <v>3202</v>
      </c>
      <c r="J304" s="582">
        <v>3202</v>
      </c>
      <c r="K304" s="582">
        <v>0</v>
      </c>
      <c r="L304" s="582">
        <v>3202</v>
      </c>
      <c r="M304" s="582">
        <v>0</v>
      </c>
      <c r="N304" s="582">
        <v>0</v>
      </c>
      <c r="O304" s="582">
        <v>0</v>
      </c>
      <c r="P304" s="582">
        <v>0</v>
      </c>
      <c r="Q304" s="582">
        <v>0</v>
      </c>
      <c r="R304" s="582">
        <v>0</v>
      </c>
      <c r="S304" s="582">
        <v>0</v>
      </c>
      <c r="T304" s="579">
        <v>0</v>
      </c>
      <c r="U304" s="699">
        <v>0</v>
      </c>
    </row>
    <row r="305" spans="1:21" ht="13.5" customHeight="1">
      <c r="A305" s="576"/>
      <c r="B305" s="577"/>
      <c r="C305" s="577" t="s">
        <v>607</v>
      </c>
      <c r="D305" s="936" t="s">
        <v>608</v>
      </c>
      <c r="E305" s="937"/>
      <c r="F305" s="581">
        <v>270</v>
      </c>
      <c r="G305" s="579">
        <v>270</v>
      </c>
      <c r="H305" s="588">
        <f t="shared" si="7"/>
        <v>1</v>
      </c>
      <c r="I305" s="582">
        <v>270</v>
      </c>
      <c r="J305" s="582">
        <v>270</v>
      </c>
      <c r="K305" s="582">
        <v>0</v>
      </c>
      <c r="L305" s="582">
        <v>270</v>
      </c>
      <c r="M305" s="582">
        <v>0</v>
      </c>
      <c r="N305" s="582">
        <v>0</v>
      </c>
      <c r="O305" s="582">
        <v>0</v>
      </c>
      <c r="P305" s="582">
        <v>0</v>
      </c>
      <c r="Q305" s="582">
        <v>0</v>
      </c>
      <c r="R305" s="582">
        <v>0</v>
      </c>
      <c r="S305" s="582">
        <v>0</v>
      </c>
      <c r="T305" s="579">
        <v>0</v>
      </c>
      <c r="U305" s="699">
        <v>0</v>
      </c>
    </row>
    <row r="306" spans="1:21" ht="13.5" customHeight="1">
      <c r="A306" s="576"/>
      <c r="B306" s="577"/>
      <c r="C306" s="577" t="s">
        <v>589</v>
      </c>
      <c r="D306" s="936" t="s">
        <v>590</v>
      </c>
      <c r="E306" s="937"/>
      <c r="F306" s="581">
        <v>5000</v>
      </c>
      <c r="G306" s="579">
        <v>4656</v>
      </c>
      <c r="H306" s="588">
        <f t="shared" si="7"/>
        <v>0.9312</v>
      </c>
      <c r="I306" s="582">
        <v>4656</v>
      </c>
      <c r="J306" s="582">
        <v>4656</v>
      </c>
      <c r="K306" s="582">
        <v>0</v>
      </c>
      <c r="L306" s="582">
        <v>4656</v>
      </c>
      <c r="M306" s="582">
        <v>0</v>
      </c>
      <c r="N306" s="582">
        <v>0</v>
      </c>
      <c r="O306" s="582">
        <v>0</v>
      </c>
      <c r="P306" s="582">
        <v>0</v>
      </c>
      <c r="Q306" s="582">
        <v>0</v>
      </c>
      <c r="R306" s="582">
        <v>0</v>
      </c>
      <c r="S306" s="582">
        <v>0</v>
      </c>
      <c r="T306" s="579">
        <v>0</v>
      </c>
      <c r="U306" s="699">
        <v>0</v>
      </c>
    </row>
    <row r="307" spans="1:21" ht="13.5" customHeight="1">
      <c r="A307" s="576"/>
      <c r="B307" s="577"/>
      <c r="C307" s="577" t="s">
        <v>629</v>
      </c>
      <c r="D307" s="936" t="s">
        <v>630</v>
      </c>
      <c r="E307" s="937"/>
      <c r="F307" s="581">
        <v>184</v>
      </c>
      <c r="G307" s="579">
        <v>184</v>
      </c>
      <c r="H307" s="588">
        <f t="shared" si="7"/>
        <v>1</v>
      </c>
      <c r="I307" s="582">
        <v>184</v>
      </c>
      <c r="J307" s="582">
        <v>184</v>
      </c>
      <c r="K307" s="582">
        <v>0</v>
      </c>
      <c r="L307" s="582">
        <v>184</v>
      </c>
      <c r="M307" s="582">
        <v>0</v>
      </c>
      <c r="N307" s="582">
        <v>0</v>
      </c>
      <c r="O307" s="582">
        <v>0</v>
      </c>
      <c r="P307" s="582">
        <v>0</v>
      </c>
      <c r="Q307" s="582">
        <v>0</v>
      </c>
      <c r="R307" s="582">
        <v>0</v>
      </c>
      <c r="S307" s="582">
        <v>0</v>
      </c>
      <c r="T307" s="579">
        <v>0</v>
      </c>
      <c r="U307" s="699">
        <v>0</v>
      </c>
    </row>
    <row r="308" spans="1:21" s="78" customFormat="1" ht="17.25" customHeight="1">
      <c r="A308" s="898"/>
      <c r="B308" s="898"/>
      <c r="C308" s="898"/>
      <c r="D308" s="898"/>
      <c r="E308" s="898"/>
      <c r="F308" s="898"/>
      <c r="G308" s="898"/>
      <c r="H308" s="898"/>
      <c r="I308" s="898"/>
      <c r="J308" s="898"/>
      <c r="K308" s="898"/>
      <c r="L308" s="898"/>
      <c r="M308" s="898"/>
      <c r="N308" s="898"/>
      <c r="O308" s="898"/>
      <c r="P308" s="898"/>
      <c r="Q308" s="898"/>
      <c r="R308" s="898"/>
      <c r="S308" s="898"/>
      <c r="T308" s="898"/>
      <c r="U308" s="898"/>
    </row>
    <row r="309" spans="1:21" s="78" customFormat="1" ht="17.25" customHeight="1">
      <c r="A309" s="898"/>
      <c r="B309" s="898"/>
      <c r="C309" s="898"/>
      <c r="D309" s="898"/>
      <c r="E309" s="898"/>
      <c r="F309" s="898"/>
      <c r="G309" s="898"/>
      <c r="H309" s="898"/>
      <c r="I309" s="898"/>
      <c r="J309" s="898"/>
      <c r="K309" s="898"/>
      <c r="L309" s="898"/>
      <c r="M309" s="898"/>
      <c r="N309" s="898"/>
      <c r="O309" s="898"/>
      <c r="P309" s="898"/>
      <c r="Q309" s="898"/>
      <c r="R309" s="898"/>
      <c r="S309" s="898"/>
      <c r="T309" s="899"/>
      <c r="U309" s="676"/>
    </row>
    <row r="310" spans="1:21" s="78" customFormat="1" ht="17.25" customHeight="1">
      <c r="A310" s="898"/>
      <c r="B310" s="898"/>
      <c r="C310" s="898"/>
      <c r="D310" s="898"/>
      <c r="E310" s="898"/>
      <c r="F310" s="898"/>
      <c r="G310" s="898"/>
      <c r="H310" s="898"/>
      <c r="I310" s="898"/>
      <c r="J310" s="898"/>
      <c r="K310" s="898"/>
      <c r="L310" s="898"/>
      <c r="M310" s="898"/>
      <c r="N310" s="898"/>
      <c r="O310" s="898"/>
      <c r="P310" s="898"/>
      <c r="Q310" s="898"/>
      <c r="R310" s="898"/>
      <c r="S310" s="898"/>
      <c r="T310" s="898"/>
      <c r="U310" s="898"/>
    </row>
    <row r="311" spans="1:21" s="78" customFormat="1" ht="17.25" customHeight="1">
      <c r="A311" s="675"/>
      <c r="B311" s="892"/>
      <c r="C311" s="892"/>
      <c r="D311" s="943"/>
      <c r="E311" s="944"/>
      <c r="F311" s="945"/>
      <c r="G311" s="946"/>
      <c r="H311" s="677"/>
      <c r="I311" s="947"/>
      <c r="J311" s="947"/>
      <c r="K311" s="947"/>
      <c r="L311" s="947"/>
      <c r="M311" s="947"/>
      <c r="N311" s="947"/>
      <c r="O311" s="947"/>
      <c r="P311" s="947"/>
      <c r="Q311" s="947"/>
      <c r="R311" s="947"/>
      <c r="S311" s="947"/>
      <c r="T311" s="947"/>
      <c r="U311" s="947"/>
    </row>
    <row r="312" spans="1:21" s="78" customFormat="1" ht="8.25" customHeight="1">
      <c r="A312" s="909" t="s">
        <v>13</v>
      </c>
      <c r="B312" s="941" t="s">
        <v>217</v>
      </c>
      <c r="C312" s="941" t="s">
        <v>14</v>
      </c>
      <c r="D312" s="909" t="s">
        <v>236</v>
      </c>
      <c r="E312" s="910"/>
      <c r="F312" s="913" t="s">
        <v>556</v>
      </c>
      <c r="G312" s="907" t="s">
        <v>476</v>
      </c>
      <c r="H312" s="901" t="s">
        <v>137</v>
      </c>
      <c r="I312" s="904" t="s">
        <v>557</v>
      </c>
      <c r="J312" s="893"/>
      <c r="K312" s="893"/>
      <c r="L312" s="893"/>
      <c r="M312" s="893"/>
      <c r="N312" s="893"/>
      <c r="O312" s="893"/>
      <c r="P312" s="893"/>
      <c r="Q312" s="893"/>
      <c r="R312" s="893"/>
      <c r="S312" s="893"/>
      <c r="T312" s="893"/>
      <c r="U312" s="894"/>
    </row>
    <row r="313" spans="1:21" s="78" customFormat="1" ht="11.25" customHeight="1">
      <c r="A313" s="900"/>
      <c r="B313" s="942"/>
      <c r="C313" s="942"/>
      <c r="D313" s="900"/>
      <c r="E313" s="897"/>
      <c r="F313" s="905"/>
      <c r="G313" s="900"/>
      <c r="H313" s="902"/>
      <c r="I313" s="941" t="s">
        <v>558</v>
      </c>
      <c r="J313" s="909" t="s">
        <v>559</v>
      </c>
      <c r="K313" s="895"/>
      <c r="L313" s="895"/>
      <c r="M313" s="895"/>
      <c r="N313" s="895"/>
      <c r="O313" s="895"/>
      <c r="P313" s="895"/>
      <c r="Q313" s="910"/>
      <c r="R313" s="941" t="s">
        <v>560</v>
      </c>
      <c r="S313" s="904" t="s">
        <v>559</v>
      </c>
      <c r="T313" s="893"/>
      <c r="U313" s="894"/>
    </row>
    <row r="314" spans="1:21" s="78" customFormat="1" ht="2.25" customHeight="1">
      <c r="A314" s="900"/>
      <c r="B314" s="942"/>
      <c r="C314" s="942"/>
      <c r="D314" s="900"/>
      <c r="E314" s="897"/>
      <c r="F314" s="905"/>
      <c r="G314" s="900"/>
      <c r="H314" s="902"/>
      <c r="I314" s="942"/>
      <c r="J314" s="911"/>
      <c r="K314" s="896"/>
      <c r="L314" s="896"/>
      <c r="M314" s="896"/>
      <c r="N314" s="896"/>
      <c r="O314" s="896"/>
      <c r="P314" s="896"/>
      <c r="Q314" s="912"/>
      <c r="R314" s="942"/>
      <c r="S314" s="941" t="s">
        <v>561</v>
      </c>
      <c r="T314" s="909" t="s">
        <v>562</v>
      </c>
      <c r="U314" s="938" t="s">
        <v>563</v>
      </c>
    </row>
    <row r="315" spans="1:21" s="78" customFormat="1" ht="5.25" customHeight="1">
      <c r="A315" s="900"/>
      <c r="B315" s="942"/>
      <c r="C315" s="942"/>
      <c r="D315" s="900"/>
      <c r="E315" s="897"/>
      <c r="F315" s="905"/>
      <c r="G315" s="900"/>
      <c r="H315" s="902"/>
      <c r="I315" s="942"/>
      <c r="J315" s="941" t="s">
        <v>564</v>
      </c>
      <c r="K315" s="909" t="s">
        <v>559</v>
      </c>
      <c r="L315" s="910"/>
      <c r="M315" s="941" t="s">
        <v>565</v>
      </c>
      <c r="N315" s="941" t="s">
        <v>566</v>
      </c>
      <c r="O315" s="941" t="s">
        <v>567</v>
      </c>
      <c r="P315" s="941" t="s">
        <v>568</v>
      </c>
      <c r="Q315" s="941" t="s">
        <v>569</v>
      </c>
      <c r="R315" s="942"/>
      <c r="S315" s="942"/>
      <c r="T315" s="911"/>
      <c r="U315" s="939"/>
    </row>
    <row r="316" spans="1:21" s="78" customFormat="1" ht="2.25" customHeight="1">
      <c r="A316" s="900"/>
      <c r="B316" s="942"/>
      <c r="C316" s="942"/>
      <c r="D316" s="900"/>
      <c r="E316" s="897"/>
      <c r="F316" s="905"/>
      <c r="G316" s="900"/>
      <c r="H316" s="902"/>
      <c r="I316" s="942"/>
      <c r="J316" s="942"/>
      <c r="K316" s="911"/>
      <c r="L316" s="912"/>
      <c r="M316" s="942"/>
      <c r="N316" s="942"/>
      <c r="O316" s="942"/>
      <c r="P316" s="942"/>
      <c r="Q316" s="942"/>
      <c r="R316" s="942"/>
      <c r="S316" s="942"/>
      <c r="T316" s="909" t="s">
        <v>570</v>
      </c>
      <c r="U316" s="939"/>
    </row>
    <row r="317" spans="1:21" s="78" customFormat="1" ht="59.25" customHeight="1">
      <c r="A317" s="911"/>
      <c r="B317" s="908"/>
      <c r="C317" s="908"/>
      <c r="D317" s="911"/>
      <c r="E317" s="912"/>
      <c r="F317" s="906"/>
      <c r="G317" s="911"/>
      <c r="H317" s="903"/>
      <c r="I317" s="908"/>
      <c r="J317" s="908"/>
      <c r="K317" s="546" t="s">
        <v>571</v>
      </c>
      <c r="L317" s="546" t="s">
        <v>572</v>
      </c>
      <c r="M317" s="908"/>
      <c r="N317" s="908"/>
      <c r="O317" s="908"/>
      <c r="P317" s="908"/>
      <c r="Q317" s="908"/>
      <c r="R317" s="908"/>
      <c r="S317" s="908"/>
      <c r="T317" s="911"/>
      <c r="U317" s="940"/>
    </row>
    <row r="318" spans="1:21" s="79" customFormat="1" ht="8.25" customHeight="1">
      <c r="A318" s="547" t="s">
        <v>477</v>
      </c>
      <c r="B318" s="548" t="s">
        <v>478</v>
      </c>
      <c r="C318" s="548" t="s">
        <v>479</v>
      </c>
      <c r="D318" s="932" t="s">
        <v>480</v>
      </c>
      <c r="E318" s="933"/>
      <c r="F318" s="549" t="s">
        <v>573</v>
      </c>
      <c r="G318" s="547" t="s">
        <v>574</v>
      </c>
      <c r="H318" s="547" t="s">
        <v>575</v>
      </c>
      <c r="I318" s="551" t="s">
        <v>576</v>
      </c>
      <c r="J318" s="551" t="s">
        <v>577</v>
      </c>
      <c r="K318" s="551" t="s">
        <v>578</v>
      </c>
      <c r="L318" s="551" t="s">
        <v>579</v>
      </c>
      <c r="M318" s="551" t="s">
        <v>580</v>
      </c>
      <c r="N318" s="551" t="s">
        <v>581</v>
      </c>
      <c r="O318" s="551" t="s">
        <v>582</v>
      </c>
      <c r="P318" s="551" t="s">
        <v>583</v>
      </c>
      <c r="Q318" s="551" t="s">
        <v>584</v>
      </c>
      <c r="R318" s="551" t="s">
        <v>585</v>
      </c>
      <c r="S318" s="551" t="s">
        <v>586</v>
      </c>
      <c r="T318" s="547" t="s">
        <v>587</v>
      </c>
      <c r="U318" s="552" t="s">
        <v>588</v>
      </c>
    </row>
    <row r="319" spans="1:21" s="78" customFormat="1" ht="17.25" customHeight="1">
      <c r="A319" s="543"/>
      <c r="B319" s="560"/>
      <c r="C319" s="560" t="s">
        <v>633</v>
      </c>
      <c r="D319" s="934" t="s">
        <v>634</v>
      </c>
      <c r="E319" s="960"/>
      <c r="F319" s="585">
        <v>746</v>
      </c>
      <c r="G319" s="566">
        <v>687</v>
      </c>
      <c r="H319" s="588">
        <f>G319/F319</f>
        <v>0.920911528150134</v>
      </c>
      <c r="I319" s="564">
        <v>687</v>
      </c>
      <c r="J319" s="564">
        <v>687</v>
      </c>
      <c r="K319" s="564">
        <v>0</v>
      </c>
      <c r="L319" s="564">
        <v>687</v>
      </c>
      <c r="M319" s="564">
        <v>0</v>
      </c>
      <c r="N319" s="564">
        <v>0</v>
      </c>
      <c r="O319" s="564">
        <v>0</v>
      </c>
      <c r="P319" s="564">
        <v>0</v>
      </c>
      <c r="Q319" s="564">
        <v>0</v>
      </c>
      <c r="R319" s="564">
        <v>0</v>
      </c>
      <c r="S319" s="564">
        <v>0</v>
      </c>
      <c r="T319" s="566">
        <v>0</v>
      </c>
      <c r="U319" s="692">
        <v>0</v>
      </c>
    </row>
    <row r="320" spans="1:21" s="78" customFormat="1" ht="13.5" customHeight="1">
      <c r="A320" s="543"/>
      <c r="B320" s="560"/>
      <c r="C320" s="560" t="s">
        <v>613</v>
      </c>
      <c r="D320" s="934" t="s">
        <v>614</v>
      </c>
      <c r="E320" s="960"/>
      <c r="F320" s="585">
        <v>90</v>
      </c>
      <c r="G320" s="566">
        <v>253</v>
      </c>
      <c r="H320" s="588">
        <f aca="true" t="shared" si="8" ref="H320:H344">G320/F320</f>
        <v>2.811111111111111</v>
      </c>
      <c r="I320" s="564">
        <v>253</v>
      </c>
      <c r="J320" s="564">
        <v>253</v>
      </c>
      <c r="K320" s="564">
        <v>0</v>
      </c>
      <c r="L320" s="564">
        <v>253</v>
      </c>
      <c r="M320" s="564">
        <v>0</v>
      </c>
      <c r="N320" s="564">
        <v>0</v>
      </c>
      <c r="O320" s="564">
        <v>0</v>
      </c>
      <c r="P320" s="564">
        <v>0</v>
      </c>
      <c r="Q320" s="564">
        <v>0</v>
      </c>
      <c r="R320" s="564">
        <v>0</v>
      </c>
      <c r="S320" s="564">
        <v>0</v>
      </c>
      <c r="T320" s="566">
        <v>0</v>
      </c>
      <c r="U320" s="692">
        <v>0</v>
      </c>
    </row>
    <row r="321" spans="1:21" s="78" customFormat="1" ht="13.5" customHeight="1">
      <c r="A321" s="543"/>
      <c r="B321" s="560"/>
      <c r="C321" s="560" t="s">
        <v>615</v>
      </c>
      <c r="D321" s="934" t="s">
        <v>616</v>
      </c>
      <c r="E321" s="960"/>
      <c r="F321" s="585">
        <v>50</v>
      </c>
      <c r="G321" s="566">
        <v>51</v>
      </c>
      <c r="H321" s="588">
        <f t="shared" si="8"/>
        <v>1.02</v>
      </c>
      <c r="I321" s="564">
        <v>51</v>
      </c>
      <c r="J321" s="564">
        <v>51</v>
      </c>
      <c r="K321" s="564">
        <v>0</v>
      </c>
      <c r="L321" s="564">
        <v>51</v>
      </c>
      <c r="M321" s="564">
        <v>0</v>
      </c>
      <c r="N321" s="564">
        <v>0</v>
      </c>
      <c r="O321" s="564">
        <v>0</v>
      </c>
      <c r="P321" s="564">
        <v>0</v>
      </c>
      <c r="Q321" s="564">
        <v>0</v>
      </c>
      <c r="R321" s="564">
        <v>0</v>
      </c>
      <c r="S321" s="564">
        <v>0</v>
      </c>
      <c r="T321" s="566">
        <v>0</v>
      </c>
      <c r="U321" s="692">
        <v>0</v>
      </c>
    </row>
    <row r="322" spans="1:21" s="78" customFormat="1" ht="17.25" customHeight="1">
      <c r="A322" s="543"/>
      <c r="B322" s="560"/>
      <c r="C322" s="560" t="s">
        <v>617</v>
      </c>
      <c r="D322" s="934" t="s">
        <v>618</v>
      </c>
      <c r="E322" s="960"/>
      <c r="F322" s="585">
        <v>920</v>
      </c>
      <c r="G322" s="566">
        <v>1176</v>
      </c>
      <c r="H322" s="588">
        <f t="shared" si="8"/>
        <v>1.2782608695652173</v>
      </c>
      <c r="I322" s="564">
        <v>1176</v>
      </c>
      <c r="J322" s="564">
        <v>1176</v>
      </c>
      <c r="K322" s="564">
        <v>0</v>
      </c>
      <c r="L322" s="564">
        <v>1176</v>
      </c>
      <c r="M322" s="564">
        <v>0</v>
      </c>
      <c r="N322" s="564">
        <v>0</v>
      </c>
      <c r="O322" s="564">
        <v>0</v>
      </c>
      <c r="P322" s="564">
        <v>0</v>
      </c>
      <c r="Q322" s="564">
        <v>0</v>
      </c>
      <c r="R322" s="564">
        <v>0</v>
      </c>
      <c r="S322" s="564">
        <v>0</v>
      </c>
      <c r="T322" s="566">
        <v>0</v>
      </c>
      <c r="U322" s="692">
        <v>0</v>
      </c>
    </row>
    <row r="323" spans="1:21" s="78" customFormat="1" ht="13.5" customHeight="1">
      <c r="A323" s="543"/>
      <c r="B323" s="560"/>
      <c r="C323" s="560" t="s">
        <v>645</v>
      </c>
      <c r="D323" s="934" t="s">
        <v>646</v>
      </c>
      <c r="E323" s="960"/>
      <c r="F323" s="585">
        <v>18</v>
      </c>
      <c r="G323" s="566">
        <v>100</v>
      </c>
      <c r="H323" s="588">
        <f t="shared" si="8"/>
        <v>5.555555555555555</v>
      </c>
      <c r="I323" s="564">
        <v>100</v>
      </c>
      <c r="J323" s="564">
        <v>100</v>
      </c>
      <c r="K323" s="564">
        <v>0</v>
      </c>
      <c r="L323" s="564">
        <v>100</v>
      </c>
      <c r="M323" s="564">
        <v>0</v>
      </c>
      <c r="N323" s="564">
        <v>0</v>
      </c>
      <c r="O323" s="564">
        <v>0</v>
      </c>
      <c r="P323" s="564">
        <v>0</v>
      </c>
      <c r="Q323" s="564">
        <v>0</v>
      </c>
      <c r="R323" s="564">
        <v>0</v>
      </c>
      <c r="S323" s="564">
        <v>0</v>
      </c>
      <c r="T323" s="566">
        <v>0</v>
      </c>
      <c r="U323" s="692">
        <v>0</v>
      </c>
    </row>
    <row r="324" spans="1:21" s="78" customFormat="1" ht="17.25" customHeight="1">
      <c r="A324" s="543"/>
      <c r="B324" s="560"/>
      <c r="C324" s="560" t="s">
        <v>635</v>
      </c>
      <c r="D324" s="934" t="s">
        <v>636</v>
      </c>
      <c r="E324" s="960"/>
      <c r="F324" s="585">
        <v>870</v>
      </c>
      <c r="G324" s="566">
        <v>909</v>
      </c>
      <c r="H324" s="588">
        <f t="shared" si="8"/>
        <v>1.0448275862068965</v>
      </c>
      <c r="I324" s="564">
        <v>909</v>
      </c>
      <c r="J324" s="564">
        <v>909</v>
      </c>
      <c r="K324" s="564">
        <v>0</v>
      </c>
      <c r="L324" s="564">
        <v>909</v>
      </c>
      <c r="M324" s="564">
        <v>0</v>
      </c>
      <c r="N324" s="564">
        <v>0</v>
      </c>
      <c r="O324" s="564">
        <v>0</v>
      </c>
      <c r="P324" s="564">
        <v>0</v>
      </c>
      <c r="Q324" s="564">
        <v>0</v>
      </c>
      <c r="R324" s="564">
        <v>0</v>
      </c>
      <c r="S324" s="564">
        <v>0</v>
      </c>
      <c r="T324" s="566">
        <v>0</v>
      </c>
      <c r="U324" s="692">
        <v>0</v>
      </c>
    </row>
    <row r="325" spans="1:21" s="78" customFormat="1" ht="17.25" customHeight="1">
      <c r="A325" s="543"/>
      <c r="B325" s="560"/>
      <c r="C325" s="560" t="s">
        <v>637</v>
      </c>
      <c r="D325" s="934" t="s">
        <v>638</v>
      </c>
      <c r="E325" s="960"/>
      <c r="F325" s="585">
        <v>122</v>
      </c>
      <c r="G325" s="566">
        <v>427</v>
      </c>
      <c r="H325" s="588">
        <f t="shared" si="8"/>
        <v>3.5</v>
      </c>
      <c r="I325" s="564">
        <v>427</v>
      </c>
      <c r="J325" s="564">
        <v>427</v>
      </c>
      <c r="K325" s="564">
        <v>0</v>
      </c>
      <c r="L325" s="564">
        <v>427</v>
      </c>
      <c r="M325" s="564">
        <v>0</v>
      </c>
      <c r="N325" s="564">
        <v>0</v>
      </c>
      <c r="O325" s="564">
        <v>0</v>
      </c>
      <c r="P325" s="564">
        <v>0</v>
      </c>
      <c r="Q325" s="564">
        <v>0</v>
      </c>
      <c r="R325" s="564">
        <v>0</v>
      </c>
      <c r="S325" s="564">
        <v>0</v>
      </c>
      <c r="T325" s="566">
        <v>0</v>
      </c>
      <c r="U325" s="692">
        <v>0</v>
      </c>
    </row>
    <row r="326" spans="1:21" s="78" customFormat="1" ht="17.25" customHeight="1">
      <c r="A326" s="543"/>
      <c r="B326" s="560"/>
      <c r="C326" s="560" t="s">
        <v>639</v>
      </c>
      <c r="D326" s="934" t="s">
        <v>640</v>
      </c>
      <c r="E326" s="960"/>
      <c r="F326" s="585">
        <v>500</v>
      </c>
      <c r="G326" s="566">
        <v>1200</v>
      </c>
      <c r="H326" s="588">
        <f t="shared" si="8"/>
        <v>2.4</v>
      </c>
      <c r="I326" s="564">
        <v>1200</v>
      </c>
      <c r="J326" s="564">
        <v>1200</v>
      </c>
      <c r="K326" s="564">
        <v>0</v>
      </c>
      <c r="L326" s="564">
        <v>1200</v>
      </c>
      <c r="M326" s="564">
        <v>0</v>
      </c>
      <c r="N326" s="564">
        <v>0</v>
      </c>
      <c r="O326" s="564">
        <v>0</v>
      </c>
      <c r="P326" s="564">
        <v>0</v>
      </c>
      <c r="Q326" s="564">
        <v>0</v>
      </c>
      <c r="R326" s="564">
        <v>0</v>
      </c>
      <c r="S326" s="564">
        <v>0</v>
      </c>
      <c r="T326" s="566">
        <v>0</v>
      </c>
      <c r="U326" s="692">
        <v>0</v>
      </c>
    </row>
    <row r="327" spans="1:21" s="78" customFormat="1" ht="39.75" customHeight="1">
      <c r="A327" s="543"/>
      <c r="B327" s="560" t="s">
        <v>116</v>
      </c>
      <c r="C327" s="560"/>
      <c r="D327" s="934" t="s">
        <v>117</v>
      </c>
      <c r="E327" s="960"/>
      <c r="F327" s="584">
        <f>SUM(F328)</f>
        <v>1543</v>
      </c>
      <c r="G327" s="584">
        <f>SUM(G328)</f>
        <v>2300</v>
      </c>
      <c r="H327" s="588">
        <f t="shared" si="8"/>
        <v>1.4906027219701878</v>
      </c>
      <c r="I327" s="564">
        <v>2300</v>
      </c>
      <c r="J327" s="564">
        <v>2300</v>
      </c>
      <c r="K327" s="564">
        <v>2300</v>
      </c>
      <c r="L327" s="564">
        <v>0</v>
      </c>
      <c r="M327" s="564">
        <v>0</v>
      </c>
      <c r="N327" s="564">
        <v>0</v>
      </c>
      <c r="O327" s="564">
        <v>0</v>
      </c>
      <c r="P327" s="564">
        <v>0</v>
      </c>
      <c r="Q327" s="564">
        <v>0</v>
      </c>
      <c r="R327" s="564">
        <v>0</v>
      </c>
      <c r="S327" s="564">
        <v>0</v>
      </c>
      <c r="T327" s="566">
        <v>0</v>
      </c>
      <c r="U327" s="692">
        <v>0</v>
      </c>
    </row>
    <row r="328" spans="1:21" s="78" customFormat="1" ht="13.5" customHeight="1">
      <c r="A328" s="543"/>
      <c r="B328" s="560"/>
      <c r="C328" s="560" t="s">
        <v>659</v>
      </c>
      <c r="D328" s="934" t="s">
        <v>660</v>
      </c>
      <c r="E328" s="935"/>
      <c r="F328" s="601">
        <v>1543</v>
      </c>
      <c r="G328" s="602">
        <v>2300</v>
      </c>
      <c r="H328" s="588">
        <f t="shared" si="8"/>
        <v>1.4906027219701878</v>
      </c>
      <c r="I328" s="564">
        <v>2300</v>
      </c>
      <c r="J328" s="564">
        <v>2300</v>
      </c>
      <c r="K328" s="564">
        <v>2300</v>
      </c>
      <c r="L328" s="564">
        <v>0</v>
      </c>
      <c r="M328" s="564">
        <v>0</v>
      </c>
      <c r="N328" s="564">
        <v>0</v>
      </c>
      <c r="O328" s="564">
        <v>0</v>
      </c>
      <c r="P328" s="564">
        <v>0</v>
      </c>
      <c r="Q328" s="564">
        <v>0</v>
      </c>
      <c r="R328" s="564">
        <v>0</v>
      </c>
      <c r="S328" s="564">
        <v>0</v>
      </c>
      <c r="T328" s="566">
        <v>0</v>
      </c>
      <c r="U328" s="692">
        <v>0</v>
      </c>
    </row>
    <row r="329" spans="1:21" s="78" customFormat="1" ht="17.25" customHeight="1">
      <c r="A329" s="543"/>
      <c r="B329" s="560" t="s">
        <v>118</v>
      </c>
      <c r="C329" s="560"/>
      <c r="D329" s="934" t="s">
        <v>119</v>
      </c>
      <c r="E329" s="935"/>
      <c r="F329" s="603">
        <f>SUM(F330:F331)</f>
        <v>71500</v>
      </c>
      <c r="G329" s="585">
        <f>SUM(G330:G331)</f>
        <v>52300</v>
      </c>
      <c r="H329" s="588">
        <f t="shared" si="8"/>
        <v>0.7314685314685314</v>
      </c>
      <c r="I329" s="564">
        <v>52300</v>
      </c>
      <c r="J329" s="564">
        <v>3000</v>
      </c>
      <c r="K329" s="564">
        <v>0</v>
      </c>
      <c r="L329" s="564">
        <v>3000</v>
      </c>
      <c r="M329" s="564">
        <v>0</v>
      </c>
      <c r="N329" s="564">
        <v>49300</v>
      </c>
      <c r="O329" s="564">
        <v>0</v>
      </c>
      <c r="P329" s="564">
        <v>0</v>
      </c>
      <c r="Q329" s="564">
        <v>0</v>
      </c>
      <c r="R329" s="564">
        <v>0</v>
      </c>
      <c r="S329" s="564">
        <v>0</v>
      </c>
      <c r="T329" s="566">
        <v>0</v>
      </c>
      <c r="U329" s="692">
        <v>0</v>
      </c>
    </row>
    <row r="330" spans="1:21" s="78" customFormat="1" ht="13.5" customHeight="1">
      <c r="A330" s="543"/>
      <c r="B330" s="560"/>
      <c r="C330" s="560" t="s">
        <v>657</v>
      </c>
      <c r="D330" s="934" t="s">
        <v>658</v>
      </c>
      <c r="E330" s="960"/>
      <c r="F330" s="589">
        <v>68500</v>
      </c>
      <c r="G330" s="566">
        <v>49300</v>
      </c>
      <c r="H330" s="588">
        <f t="shared" si="8"/>
        <v>0.7197080291970803</v>
      </c>
      <c r="I330" s="564">
        <v>49300</v>
      </c>
      <c r="J330" s="564">
        <v>0</v>
      </c>
      <c r="K330" s="564">
        <v>0</v>
      </c>
      <c r="L330" s="564">
        <v>0</v>
      </c>
      <c r="M330" s="564">
        <v>0</v>
      </c>
      <c r="N330" s="564">
        <v>49300</v>
      </c>
      <c r="O330" s="564">
        <v>0</v>
      </c>
      <c r="P330" s="564">
        <v>0</v>
      </c>
      <c r="Q330" s="564">
        <v>0</v>
      </c>
      <c r="R330" s="564">
        <v>0</v>
      </c>
      <c r="S330" s="564">
        <v>0</v>
      </c>
      <c r="T330" s="566">
        <v>0</v>
      </c>
      <c r="U330" s="692">
        <v>0</v>
      </c>
    </row>
    <row r="331" spans="1:21" s="78" customFormat="1" ht="13.5" customHeight="1">
      <c r="A331" s="543"/>
      <c r="B331" s="560"/>
      <c r="C331" s="560" t="s">
        <v>589</v>
      </c>
      <c r="D331" s="934" t="s">
        <v>590</v>
      </c>
      <c r="E331" s="960"/>
      <c r="F331" s="590">
        <v>3000</v>
      </c>
      <c r="G331" s="566">
        <v>3000</v>
      </c>
      <c r="H331" s="588">
        <f t="shared" si="8"/>
        <v>1</v>
      </c>
      <c r="I331" s="564">
        <v>3000</v>
      </c>
      <c r="J331" s="564">
        <v>3000</v>
      </c>
      <c r="K331" s="564">
        <v>0</v>
      </c>
      <c r="L331" s="564">
        <v>3000</v>
      </c>
      <c r="M331" s="564">
        <v>0</v>
      </c>
      <c r="N331" s="564">
        <v>0</v>
      </c>
      <c r="O331" s="564">
        <v>0</v>
      </c>
      <c r="P331" s="564">
        <v>0</v>
      </c>
      <c r="Q331" s="564">
        <v>0</v>
      </c>
      <c r="R331" s="564">
        <v>0</v>
      </c>
      <c r="S331" s="564">
        <v>0</v>
      </c>
      <c r="T331" s="566">
        <v>0</v>
      </c>
      <c r="U331" s="692">
        <v>0</v>
      </c>
    </row>
    <row r="332" spans="1:21" s="78" customFormat="1" ht="13.5" customHeight="1">
      <c r="A332" s="543"/>
      <c r="B332" s="560" t="s">
        <v>281</v>
      </c>
      <c r="C332" s="560"/>
      <c r="D332" s="934" t="s">
        <v>282</v>
      </c>
      <c r="E332" s="935"/>
      <c r="F332" s="584">
        <f>SUM(F333)</f>
        <v>1000</v>
      </c>
      <c r="G332" s="585">
        <f>SUM(G333)</f>
        <v>1000</v>
      </c>
      <c r="H332" s="588">
        <f t="shared" si="8"/>
        <v>1</v>
      </c>
      <c r="I332" s="564">
        <v>1000</v>
      </c>
      <c r="J332" s="564">
        <v>0</v>
      </c>
      <c r="K332" s="564">
        <v>0</v>
      </c>
      <c r="L332" s="564">
        <v>0</v>
      </c>
      <c r="M332" s="564">
        <v>0</v>
      </c>
      <c r="N332" s="564">
        <v>1000</v>
      </c>
      <c r="O332" s="564">
        <v>0</v>
      </c>
      <c r="P332" s="564">
        <v>0</v>
      </c>
      <c r="Q332" s="564">
        <v>0</v>
      </c>
      <c r="R332" s="564">
        <v>0</v>
      </c>
      <c r="S332" s="564">
        <v>0</v>
      </c>
      <c r="T332" s="566">
        <v>0</v>
      </c>
      <c r="U332" s="692">
        <v>0</v>
      </c>
    </row>
    <row r="333" spans="1:21" s="78" customFormat="1" ht="13.5" customHeight="1">
      <c r="A333" s="543"/>
      <c r="B333" s="560"/>
      <c r="C333" s="560" t="s">
        <v>657</v>
      </c>
      <c r="D333" s="934" t="s">
        <v>658</v>
      </c>
      <c r="E333" s="960"/>
      <c r="F333" s="593">
        <v>1000</v>
      </c>
      <c r="G333" s="566">
        <v>1000</v>
      </c>
      <c r="H333" s="588">
        <f t="shared" si="8"/>
        <v>1</v>
      </c>
      <c r="I333" s="564">
        <v>1000</v>
      </c>
      <c r="J333" s="564">
        <v>0</v>
      </c>
      <c r="K333" s="564">
        <v>0</v>
      </c>
      <c r="L333" s="564">
        <v>0</v>
      </c>
      <c r="M333" s="564">
        <v>0</v>
      </c>
      <c r="N333" s="564">
        <v>1000</v>
      </c>
      <c r="O333" s="564">
        <v>0</v>
      </c>
      <c r="P333" s="564">
        <v>0</v>
      </c>
      <c r="Q333" s="564">
        <v>0</v>
      </c>
      <c r="R333" s="564">
        <v>0</v>
      </c>
      <c r="S333" s="564">
        <v>0</v>
      </c>
      <c r="T333" s="566">
        <v>0</v>
      </c>
      <c r="U333" s="692">
        <v>0</v>
      </c>
    </row>
    <row r="334" spans="1:21" s="78" customFormat="1" ht="13.5" customHeight="1">
      <c r="A334" s="543"/>
      <c r="B334" s="560" t="s">
        <v>484</v>
      </c>
      <c r="C334" s="560"/>
      <c r="D334" s="934" t="s">
        <v>485</v>
      </c>
      <c r="E334" s="935"/>
      <c r="F334" s="584">
        <f>SUM(F335)</f>
        <v>0</v>
      </c>
      <c r="G334" s="585">
        <f>SUM(G335)</f>
        <v>15000</v>
      </c>
      <c r="H334" s="588">
        <v>0</v>
      </c>
      <c r="I334" s="564">
        <v>15000</v>
      </c>
      <c r="J334" s="564">
        <v>0</v>
      </c>
      <c r="K334" s="564">
        <v>0</v>
      </c>
      <c r="L334" s="564">
        <v>0</v>
      </c>
      <c r="M334" s="564">
        <v>0</v>
      </c>
      <c r="N334" s="564">
        <v>15000</v>
      </c>
      <c r="O334" s="564">
        <v>0</v>
      </c>
      <c r="P334" s="564">
        <v>0</v>
      </c>
      <c r="Q334" s="564">
        <v>0</v>
      </c>
      <c r="R334" s="564">
        <v>0</v>
      </c>
      <c r="S334" s="564">
        <v>0</v>
      </c>
      <c r="T334" s="566">
        <v>0</v>
      </c>
      <c r="U334" s="692">
        <v>0</v>
      </c>
    </row>
    <row r="335" spans="1:21" s="78" customFormat="1" ht="13.5" customHeight="1">
      <c r="A335" s="543"/>
      <c r="B335" s="560"/>
      <c r="C335" s="560" t="s">
        <v>657</v>
      </c>
      <c r="D335" s="934" t="s">
        <v>658</v>
      </c>
      <c r="E335" s="960"/>
      <c r="F335" s="593">
        <v>0</v>
      </c>
      <c r="G335" s="566">
        <v>15000</v>
      </c>
      <c r="H335" s="588">
        <v>0</v>
      </c>
      <c r="I335" s="564">
        <v>15000</v>
      </c>
      <c r="J335" s="564">
        <v>0</v>
      </c>
      <c r="K335" s="564">
        <v>0</v>
      </c>
      <c r="L335" s="564">
        <v>0</v>
      </c>
      <c r="M335" s="564">
        <v>0</v>
      </c>
      <c r="N335" s="564">
        <v>15000</v>
      </c>
      <c r="O335" s="564">
        <v>0</v>
      </c>
      <c r="P335" s="564">
        <v>0</v>
      </c>
      <c r="Q335" s="564">
        <v>0</v>
      </c>
      <c r="R335" s="564">
        <v>0</v>
      </c>
      <c r="S335" s="564">
        <v>0</v>
      </c>
      <c r="T335" s="566">
        <v>0</v>
      </c>
      <c r="U335" s="692">
        <v>0</v>
      </c>
    </row>
    <row r="336" spans="1:21" s="78" customFormat="1" ht="13.5" customHeight="1">
      <c r="A336" s="543"/>
      <c r="B336" s="560" t="s">
        <v>120</v>
      </c>
      <c r="C336" s="560"/>
      <c r="D336" s="934" t="s">
        <v>121</v>
      </c>
      <c r="E336" s="935"/>
      <c r="F336" s="584">
        <f>SUM(F337:F366)</f>
        <v>229430</v>
      </c>
      <c r="G336" s="585">
        <f>SUM(G337:G366)</f>
        <v>218780</v>
      </c>
      <c r="H336" s="588">
        <f t="shared" si="8"/>
        <v>0.9535806128230833</v>
      </c>
      <c r="I336" s="564">
        <v>218780</v>
      </c>
      <c r="J336" s="564">
        <v>217107</v>
      </c>
      <c r="K336" s="564">
        <v>188375</v>
      </c>
      <c r="L336" s="564">
        <v>28732</v>
      </c>
      <c r="M336" s="564">
        <v>0</v>
      </c>
      <c r="N336" s="564">
        <v>1673</v>
      </c>
      <c r="O336" s="564">
        <v>0</v>
      </c>
      <c r="P336" s="564">
        <v>0</v>
      </c>
      <c r="Q336" s="564">
        <v>0</v>
      </c>
      <c r="R336" s="564">
        <v>0</v>
      </c>
      <c r="S336" s="564">
        <v>0</v>
      </c>
      <c r="T336" s="566">
        <v>0</v>
      </c>
      <c r="U336" s="692">
        <v>0</v>
      </c>
    </row>
    <row r="337" spans="1:21" s="78" customFormat="1" ht="13.5" customHeight="1">
      <c r="A337" s="543"/>
      <c r="B337" s="560"/>
      <c r="C337" s="560" t="s">
        <v>595</v>
      </c>
      <c r="D337" s="934" t="s">
        <v>596</v>
      </c>
      <c r="E337" s="960"/>
      <c r="F337" s="589">
        <v>400</v>
      </c>
      <c r="G337" s="566">
        <v>1673</v>
      </c>
      <c r="H337" s="588">
        <f t="shared" si="8"/>
        <v>4.1825</v>
      </c>
      <c r="I337" s="564">
        <v>1673</v>
      </c>
      <c r="J337" s="564">
        <v>0</v>
      </c>
      <c r="K337" s="564">
        <v>0</v>
      </c>
      <c r="L337" s="564">
        <v>0</v>
      </c>
      <c r="M337" s="564">
        <v>0</v>
      </c>
      <c r="N337" s="564">
        <v>1673</v>
      </c>
      <c r="O337" s="564">
        <v>0</v>
      </c>
      <c r="P337" s="564">
        <v>0</v>
      </c>
      <c r="Q337" s="564">
        <v>0</v>
      </c>
      <c r="R337" s="564">
        <v>0</v>
      </c>
      <c r="S337" s="564">
        <v>0</v>
      </c>
      <c r="T337" s="566">
        <v>0</v>
      </c>
      <c r="U337" s="692">
        <v>0</v>
      </c>
    </row>
    <row r="338" spans="1:21" s="78" customFormat="1" ht="13.5" customHeight="1">
      <c r="A338" s="543"/>
      <c r="B338" s="560"/>
      <c r="C338" s="560" t="s">
        <v>597</v>
      </c>
      <c r="D338" s="934" t="s">
        <v>598</v>
      </c>
      <c r="E338" s="960"/>
      <c r="F338" s="585">
        <v>170212</v>
      </c>
      <c r="G338" s="566">
        <v>144607</v>
      </c>
      <c r="H338" s="588">
        <f t="shared" si="8"/>
        <v>0.8495699480647663</v>
      </c>
      <c r="I338" s="564">
        <v>144607</v>
      </c>
      <c r="J338" s="564">
        <v>144607</v>
      </c>
      <c r="K338" s="564">
        <v>144607</v>
      </c>
      <c r="L338" s="564">
        <v>0</v>
      </c>
      <c r="M338" s="564">
        <v>0</v>
      </c>
      <c r="N338" s="564">
        <v>0</v>
      </c>
      <c r="O338" s="564">
        <v>0</v>
      </c>
      <c r="P338" s="564">
        <v>0</v>
      </c>
      <c r="Q338" s="564">
        <v>0</v>
      </c>
      <c r="R338" s="564">
        <v>0</v>
      </c>
      <c r="S338" s="564">
        <v>0</v>
      </c>
      <c r="T338" s="566">
        <v>0</v>
      </c>
      <c r="U338" s="692">
        <v>0</v>
      </c>
    </row>
    <row r="339" spans="1:21" s="78" customFormat="1" ht="13.5" customHeight="1">
      <c r="A339" s="543"/>
      <c r="B339" s="560"/>
      <c r="C339" s="560" t="s">
        <v>599</v>
      </c>
      <c r="D339" s="934" t="s">
        <v>600</v>
      </c>
      <c r="E339" s="960"/>
      <c r="F339" s="585">
        <v>6909</v>
      </c>
      <c r="G339" s="566">
        <v>11952</v>
      </c>
      <c r="H339" s="588">
        <f t="shared" si="8"/>
        <v>1.7299174989144595</v>
      </c>
      <c r="I339" s="564">
        <v>11952</v>
      </c>
      <c r="J339" s="564">
        <v>11952</v>
      </c>
      <c r="K339" s="564">
        <v>11952</v>
      </c>
      <c r="L339" s="564">
        <v>0</v>
      </c>
      <c r="M339" s="564">
        <v>0</v>
      </c>
      <c r="N339" s="564">
        <v>0</v>
      </c>
      <c r="O339" s="564">
        <v>0</v>
      </c>
      <c r="P339" s="564">
        <v>0</v>
      </c>
      <c r="Q339" s="564">
        <v>0</v>
      </c>
      <c r="R339" s="564">
        <v>0</v>
      </c>
      <c r="S339" s="564">
        <v>0</v>
      </c>
      <c r="T339" s="566">
        <v>0</v>
      </c>
      <c r="U339" s="692">
        <v>0</v>
      </c>
    </row>
    <row r="340" spans="1:21" s="78" customFormat="1" ht="13.5" customHeight="1">
      <c r="A340" s="543"/>
      <c r="B340" s="560"/>
      <c r="C340" s="560" t="s">
        <v>601</v>
      </c>
      <c r="D340" s="934" t="s">
        <v>602</v>
      </c>
      <c r="E340" s="960"/>
      <c r="F340" s="585">
        <v>21550</v>
      </c>
      <c r="G340" s="566">
        <v>24940</v>
      </c>
      <c r="H340" s="588">
        <f t="shared" si="8"/>
        <v>1.157308584686775</v>
      </c>
      <c r="I340" s="564">
        <v>24940</v>
      </c>
      <c r="J340" s="564">
        <v>24940</v>
      </c>
      <c r="K340" s="564">
        <v>24940</v>
      </c>
      <c r="L340" s="564">
        <v>0</v>
      </c>
      <c r="M340" s="564">
        <v>0</v>
      </c>
      <c r="N340" s="564">
        <v>0</v>
      </c>
      <c r="O340" s="564">
        <v>0</v>
      </c>
      <c r="P340" s="564">
        <v>0</v>
      </c>
      <c r="Q340" s="564">
        <v>0</v>
      </c>
      <c r="R340" s="564">
        <v>0</v>
      </c>
      <c r="S340" s="564">
        <v>0</v>
      </c>
      <c r="T340" s="566">
        <v>0</v>
      </c>
      <c r="U340" s="692">
        <v>0</v>
      </c>
    </row>
    <row r="341" spans="1:21" s="78" customFormat="1" ht="13.5" customHeight="1">
      <c r="A341" s="543"/>
      <c r="B341" s="560"/>
      <c r="C341" s="560" t="s">
        <v>603</v>
      </c>
      <c r="D341" s="934" t="s">
        <v>604</v>
      </c>
      <c r="E341" s="960"/>
      <c r="F341" s="585">
        <v>3683</v>
      </c>
      <c r="G341" s="566">
        <v>3836</v>
      </c>
      <c r="H341" s="588">
        <f t="shared" si="8"/>
        <v>1.0415422210154766</v>
      </c>
      <c r="I341" s="564">
        <v>3836</v>
      </c>
      <c r="J341" s="564">
        <v>3836</v>
      </c>
      <c r="K341" s="564">
        <v>3836</v>
      </c>
      <c r="L341" s="564">
        <v>0</v>
      </c>
      <c r="M341" s="564">
        <v>0</v>
      </c>
      <c r="N341" s="564">
        <v>0</v>
      </c>
      <c r="O341" s="564">
        <v>0</v>
      </c>
      <c r="P341" s="564">
        <v>0</v>
      </c>
      <c r="Q341" s="564">
        <v>0</v>
      </c>
      <c r="R341" s="564">
        <v>0</v>
      </c>
      <c r="S341" s="564">
        <v>0</v>
      </c>
      <c r="T341" s="566">
        <v>0</v>
      </c>
      <c r="U341" s="692">
        <v>0</v>
      </c>
    </row>
    <row r="342" spans="1:21" s="78" customFormat="1" ht="13.5" customHeight="1">
      <c r="A342" s="543"/>
      <c r="B342" s="560"/>
      <c r="C342" s="560" t="s">
        <v>623</v>
      </c>
      <c r="D342" s="934" t="s">
        <v>624</v>
      </c>
      <c r="E342" s="960"/>
      <c r="F342" s="585">
        <v>1800</v>
      </c>
      <c r="G342" s="566">
        <v>3040</v>
      </c>
      <c r="H342" s="588">
        <f t="shared" si="8"/>
        <v>1.6888888888888889</v>
      </c>
      <c r="I342" s="564">
        <v>3040</v>
      </c>
      <c r="J342" s="564">
        <v>3040</v>
      </c>
      <c r="K342" s="564">
        <v>3040</v>
      </c>
      <c r="L342" s="564">
        <v>0</v>
      </c>
      <c r="M342" s="564">
        <v>0</v>
      </c>
      <c r="N342" s="564">
        <v>0</v>
      </c>
      <c r="O342" s="564">
        <v>0</v>
      </c>
      <c r="P342" s="564">
        <v>0</v>
      </c>
      <c r="Q342" s="564">
        <v>0</v>
      </c>
      <c r="R342" s="564">
        <v>0</v>
      </c>
      <c r="S342" s="564">
        <v>0</v>
      </c>
      <c r="T342" s="566">
        <v>0</v>
      </c>
      <c r="U342" s="692">
        <v>0</v>
      </c>
    </row>
    <row r="343" spans="1:21" s="78" customFormat="1" ht="13.5" customHeight="1">
      <c r="A343" s="543"/>
      <c r="B343" s="560"/>
      <c r="C343" s="560" t="s">
        <v>605</v>
      </c>
      <c r="D343" s="934" t="s">
        <v>606</v>
      </c>
      <c r="E343" s="960"/>
      <c r="F343" s="585">
        <v>7820</v>
      </c>
      <c r="G343" s="566">
        <v>6247</v>
      </c>
      <c r="H343" s="588">
        <f t="shared" si="8"/>
        <v>0.798849104859335</v>
      </c>
      <c r="I343" s="564">
        <v>6247</v>
      </c>
      <c r="J343" s="564">
        <v>6247</v>
      </c>
      <c r="K343" s="564">
        <v>0</v>
      </c>
      <c r="L343" s="564">
        <v>6247</v>
      </c>
      <c r="M343" s="564">
        <v>0</v>
      </c>
      <c r="N343" s="564">
        <v>0</v>
      </c>
      <c r="O343" s="564">
        <v>0</v>
      </c>
      <c r="P343" s="564">
        <v>0</v>
      </c>
      <c r="Q343" s="564">
        <v>0</v>
      </c>
      <c r="R343" s="564">
        <v>0</v>
      </c>
      <c r="S343" s="564">
        <v>0</v>
      </c>
      <c r="T343" s="566">
        <v>0</v>
      </c>
      <c r="U343" s="692">
        <v>0</v>
      </c>
    </row>
    <row r="344" spans="1:21" s="78" customFormat="1" ht="13.5" customHeight="1">
      <c r="A344" s="543"/>
      <c r="B344" s="560"/>
      <c r="C344" s="560" t="s">
        <v>607</v>
      </c>
      <c r="D344" s="934" t="s">
        <v>608</v>
      </c>
      <c r="E344" s="960"/>
      <c r="F344" s="585">
        <v>540</v>
      </c>
      <c r="G344" s="566">
        <v>540</v>
      </c>
      <c r="H344" s="588">
        <f t="shared" si="8"/>
        <v>1</v>
      </c>
      <c r="I344" s="564">
        <v>540</v>
      </c>
      <c r="J344" s="564">
        <v>540</v>
      </c>
      <c r="K344" s="564">
        <v>0</v>
      </c>
      <c r="L344" s="564">
        <v>540</v>
      </c>
      <c r="M344" s="564">
        <v>0</v>
      </c>
      <c r="N344" s="564">
        <v>0</v>
      </c>
      <c r="O344" s="564">
        <v>0</v>
      </c>
      <c r="P344" s="564">
        <v>0</v>
      </c>
      <c r="Q344" s="564">
        <v>0</v>
      </c>
      <c r="R344" s="564">
        <v>0</v>
      </c>
      <c r="S344" s="564">
        <v>0</v>
      </c>
      <c r="T344" s="566">
        <v>0</v>
      </c>
      <c r="U344" s="692">
        <v>0</v>
      </c>
    </row>
    <row r="345" spans="1:21" s="78" customFormat="1" ht="13.5" customHeight="1">
      <c r="A345" s="898"/>
      <c r="B345" s="898"/>
      <c r="C345" s="898"/>
      <c r="D345" s="898"/>
      <c r="E345" s="898"/>
      <c r="F345" s="898"/>
      <c r="G345" s="898"/>
      <c r="H345" s="898"/>
      <c r="I345" s="898"/>
      <c r="J345" s="898"/>
      <c r="K345" s="898"/>
      <c r="L345" s="898"/>
      <c r="M345" s="898"/>
      <c r="N345" s="898"/>
      <c r="O345" s="898"/>
      <c r="P345" s="898"/>
      <c r="Q345" s="898"/>
      <c r="R345" s="898"/>
      <c r="S345" s="898"/>
      <c r="T345" s="898"/>
      <c r="U345" s="898"/>
    </row>
    <row r="346" spans="1:21" s="78" customFormat="1" ht="13.5" customHeight="1">
      <c r="A346" s="898"/>
      <c r="B346" s="898"/>
      <c r="C346" s="898"/>
      <c r="D346" s="898"/>
      <c r="E346" s="898"/>
      <c r="F346" s="898"/>
      <c r="G346" s="898"/>
      <c r="H346" s="898"/>
      <c r="I346" s="898"/>
      <c r="J346" s="898"/>
      <c r="K346" s="898"/>
      <c r="L346" s="898"/>
      <c r="M346" s="898"/>
      <c r="N346" s="898"/>
      <c r="O346" s="898"/>
      <c r="P346" s="898"/>
      <c r="Q346" s="898"/>
      <c r="R346" s="898"/>
      <c r="S346" s="898"/>
      <c r="T346" s="899"/>
      <c r="U346" s="676"/>
    </row>
    <row r="347" spans="1:21" s="78" customFormat="1" ht="22.5" customHeight="1">
      <c r="A347" s="898"/>
      <c r="B347" s="898"/>
      <c r="C347" s="898"/>
      <c r="D347" s="898"/>
      <c r="E347" s="898"/>
      <c r="F347" s="898"/>
      <c r="G347" s="898"/>
      <c r="H347" s="898"/>
      <c r="I347" s="898"/>
      <c r="J347" s="898"/>
      <c r="K347" s="898"/>
      <c r="L347" s="898"/>
      <c r="M347" s="898"/>
      <c r="N347" s="898"/>
      <c r="O347" s="898"/>
      <c r="P347" s="898"/>
      <c r="Q347" s="898"/>
      <c r="R347" s="898"/>
      <c r="S347" s="898"/>
      <c r="T347" s="898"/>
      <c r="U347" s="898"/>
    </row>
    <row r="348" spans="1:21" s="78" customFormat="1" ht="20.25" customHeight="1">
      <c r="A348" s="675"/>
      <c r="B348" s="892"/>
      <c r="C348" s="892"/>
      <c r="D348" s="943"/>
      <c r="E348" s="944"/>
      <c r="F348" s="945"/>
      <c r="G348" s="946"/>
      <c r="H348" s="677"/>
      <c r="I348" s="947"/>
      <c r="J348" s="947"/>
      <c r="K348" s="947"/>
      <c r="L348" s="947"/>
      <c r="M348" s="947"/>
      <c r="N348" s="947"/>
      <c r="O348" s="947"/>
      <c r="P348" s="947"/>
      <c r="Q348" s="947"/>
      <c r="R348" s="947"/>
      <c r="S348" s="947"/>
      <c r="T348" s="947"/>
      <c r="U348" s="947"/>
    </row>
    <row r="349" spans="1:21" s="78" customFormat="1" ht="19.5" customHeight="1">
      <c r="A349" s="909" t="s">
        <v>13</v>
      </c>
      <c r="B349" s="941" t="s">
        <v>217</v>
      </c>
      <c r="C349" s="941" t="s">
        <v>14</v>
      </c>
      <c r="D349" s="909" t="s">
        <v>236</v>
      </c>
      <c r="E349" s="910"/>
      <c r="F349" s="913" t="s">
        <v>556</v>
      </c>
      <c r="G349" s="907" t="s">
        <v>476</v>
      </c>
      <c r="H349" s="901" t="s">
        <v>137</v>
      </c>
      <c r="I349" s="904" t="s">
        <v>557</v>
      </c>
      <c r="J349" s="893"/>
      <c r="K349" s="893"/>
      <c r="L349" s="893"/>
      <c r="M349" s="893"/>
      <c r="N349" s="893"/>
      <c r="O349" s="893"/>
      <c r="P349" s="893"/>
      <c r="Q349" s="893"/>
      <c r="R349" s="893"/>
      <c r="S349" s="893"/>
      <c r="T349" s="893"/>
      <c r="U349" s="894"/>
    </row>
    <row r="350" spans="1:21" s="78" customFormat="1" ht="11.25" customHeight="1">
      <c r="A350" s="900"/>
      <c r="B350" s="942"/>
      <c r="C350" s="942"/>
      <c r="D350" s="900"/>
      <c r="E350" s="897"/>
      <c r="F350" s="905"/>
      <c r="G350" s="900"/>
      <c r="H350" s="902"/>
      <c r="I350" s="941" t="s">
        <v>558</v>
      </c>
      <c r="J350" s="909" t="s">
        <v>559</v>
      </c>
      <c r="K350" s="895"/>
      <c r="L350" s="895"/>
      <c r="M350" s="895"/>
      <c r="N350" s="895"/>
      <c r="O350" s="895"/>
      <c r="P350" s="895"/>
      <c r="Q350" s="910"/>
      <c r="R350" s="941" t="s">
        <v>560</v>
      </c>
      <c r="S350" s="904" t="s">
        <v>559</v>
      </c>
      <c r="T350" s="893"/>
      <c r="U350" s="894"/>
    </row>
    <row r="351" spans="1:21" s="78" customFormat="1" ht="2.25" customHeight="1">
      <c r="A351" s="900"/>
      <c r="B351" s="942"/>
      <c r="C351" s="942"/>
      <c r="D351" s="900"/>
      <c r="E351" s="897"/>
      <c r="F351" s="905"/>
      <c r="G351" s="900"/>
      <c r="H351" s="902"/>
      <c r="I351" s="942"/>
      <c r="J351" s="911"/>
      <c r="K351" s="896"/>
      <c r="L351" s="896"/>
      <c r="M351" s="896"/>
      <c r="N351" s="896"/>
      <c r="O351" s="896"/>
      <c r="P351" s="896"/>
      <c r="Q351" s="912"/>
      <c r="R351" s="942"/>
      <c r="S351" s="941" t="s">
        <v>561</v>
      </c>
      <c r="T351" s="909" t="s">
        <v>562</v>
      </c>
      <c r="U351" s="938" t="s">
        <v>563</v>
      </c>
    </row>
    <row r="352" spans="1:21" s="78" customFormat="1" ht="5.25" customHeight="1">
      <c r="A352" s="900"/>
      <c r="B352" s="942"/>
      <c r="C352" s="942"/>
      <c r="D352" s="900"/>
      <c r="E352" s="897"/>
      <c r="F352" s="905"/>
      <c r="G352" s="900"/>
      <c r="H352" s="902"/>
      <c r="I352" s="942"/>
      <c r="J352" s="941" t="s">
        <v>564</v>
      </c>
      <c r="K352" s="909" t="s">
        <v>559</v>
      </c>
      <c r="L352" s="910"/>
      <c r="M352" s="941" t="s">
        <v>565</v>
      </c>
      <c r="N352" s="941" t="s">
        <v>566</v>
      </c>
      <c r="O352" s="941" t="s">
        <v>567</v>
      </c>
      <c r="P352" s="941" t="s">
        <v>568</v>
      </c>
      <c r="Q352" s="941" t="s">
        <v>569</v>
      </c>
      <c r="R352" s="942"/>
      <c r="S352" s="942"/>
      <c r="T352" s="911"/>
      <c r="U352" s="939"/>
    </row>
    <row r="353" spans="1:21" s="78" customFormat="1" ht="2.25" customHeight="1">
      <c r="A353" s="900"/>
      <c r="B353" s="942"/>
      <c r="C353" s="942"/>
      <c r="D353" s="900"/>
      <c r="E353" s="897"/>
      <c r="F353" s="905"/>
      <c r="G353" s="900"/>
      <c r="H353" s="902"/>
      <c r="I353" s="942"/>
      <c r="J353" s="942"/>
      <c r="K353" s="911"/>
      <c r="L353" s="912"/>
      <c r="M353" s="942"/>
      <c r="N353" s="942"/>
      <c r="O353" s="942"/>
      <c r="P353" s="942"/>
      <c r="Q353" s="942"/>
      <c r="R353" s="942"/>
      <c r="S353" s="942"/>
      <c r="T353" s="909" t="s">
        <v>570</v>
      </c>
      <c r="U353" s="939"/>
    </row>
    <row r="354" spans="1:21" s="78" customFormat="1" ht="58.5" customHeight="1">
      <c r="A354" s="911"/>
      <c r="B354" s="908"/>
      <c r="C354" s="908"/>
      <c r="D354" s="911"/>
      <c r="E354" s="912"/>
      <c r="F354" s="906"/>
      <c r="G354" s="911"/>
      <c r="H354" s="903"/>
      <c r="I354" s="908"/>
      <c r="J354" s="908"/>
      <c r="K354" s="546" t="s">
        <v>571</v>
      </c>
      <c r="L354" s="546" t="s">
        <v>572</v>
      </c>
      <c r="M354" s="908"/>
      <c r="N354" s="908"/>
      <c r="O354" s="908"/>
      <c r="P354" s="908"/>
      <c r="Q354" s="908"/>
      <c r="R354" s="908"/>
      <c r="S354" s="908"/>
      <c r="T354" s="911"/>
      <c r="U354" s="940"/>
    </row>
    <row r="355" spans="1:21" s="79" customFormat="1" ht="8.25" customHeight="1">
      <c r="A355" s="547" t="s">
        <v>477</v>
      </c>
      <c r="B355" s="548" t="s">
        <v>478</v>
      </c>
      <c r="C355" s="548" t="s">
        <v>479</v>
      </c>
      <c r="D355" s="932" t="s">
        <v>480</v>
      </c>
      <c r="E355" s="933"/>
      <c r="F355" s="549" t="s">
        <v>573</v>
      </c>
      <c r="G355" s="547" t="s">
        <v>574</v>
      </c>
      <c r="H355" s="547" t="s">
        <v>575</v>
      </c>
      <c r="I355" s="551" t="s">
        <v>576</v>
      </c>
      <c r="J355" s="551" t="s">
        <v>577</v>
      </c>
      <c r="K355" s="551" t="s">
        <v>578</v>
      </c>
      <c r="L355" s="551" t="s">
        <v>579</v>
      </c>
      <c r="M355" s="551" t="s">
        <v>580</v>
      </c>
      <c r="N355" s="551" t="s">
        <v>581</v>
      </c>
      <c r="O355" s="551" t="s">
        <v>582</v>
      </c>
      <c r="P355" s="551" t="s">
        <v>583</v>
      </c>
      <c r="Q355" s="551" t="s">
        <v>584</v>
      </c>
      <c r="R355" s="551" t="s">
        <v>585</v>
      </c>
      <c r="S355" s="551" t="s">
        <v>586</v>
      </c>
      <c r="T355" s="547" t="s">
        <v>587</v>
      </c>
      <c r="U355" s="552" t="s">
        <v>588</v>
      </c>
    </row>
    <row r="356" spans="1:21" ht="13.5" customHeight="1">
      <c r="A356" s="576"/>
      <c r="B356" s="577"/>
      <c r="C356" s="577" t="s">
        <v>611</v>
      </c>
      <c r="D356" s="936" t="s">
        <v>612</v>
      </c>
      <c r="E356" s="937"/>
      <c r="F356" s="581">
        <v>120</v>
      </c>
      <c r="G356" s="579">
        <v>66</v>
      </c>
      <c r="H356" s="592">
        <f>G356/F356</f>
        <v>0.55</v>
      </c>
      <c r="I356" s="582">
        <v>66</v>
      </c>
      <c r="J356" s="582">
        <v>66</v>
      </c>
      <c r="K356" s="582">
        <v>0</v>
      </c>
      <c r="L356" s="582">
        <v>66</v>
      </c>
      <c r="M356" s="582">
        <v>0</v>
      </c>
      <c r="N356" s="582">
        <v>0</v>
      </c>
      <c r="O356" s="582">
        <v>0</v>
      </c>
      <c r="P356" s="582">
        <v>0</v>
      </c>
      <c r="Q356" s="582">
        <v>0</v>
      </c>
      <c r="R356" s="582">
        <v>0</v>
      </c>
      <c r="S356" s="582">
        <v>0</v>
      </c>
      <c r="T356" s="579">
        <v>0</v>
      </c>
      <c r="U356" s="699">
        <v>0</v>
      </c>
    </row>
    <row r="357" spans="1:21" ht="13.5" customHeight="1">
      <c r="A357" s="576"/>
      <c r="B357" s="577"/>
      <c r="C357" s="577" t="s">
        <v>589</v>
      </c>
      <c r="D357" s="936" t="s">
        <v>590</v>
      </c>
      <c r="E357" s="937"/>
      <c r="F357" s="581">
        <v>5050</v>
      </c>
      <c r="G357" s="579">
        <v>8087</v>
      </c>
      <c r="H357" s="592">
        <f aca="true" t="shared" si="9" ref="H357:H380">G357/F357</f>
        <v>1.6013861386138615</v>
      </c>
      <c r="I357" s="582">
        <v>8087</v>
      </c>
      <c r="J357" s="582">
        <v>8087</v>
      </c>
      <c r="K357" s="582">
        <v>0</v>
      </c>
      <c r="L357" s="582">
        <v>8087</v>
      </c>
      <c r="M357" s="582">
        <v>0</v>
      </c>
      <c r="N357" s="582">
        <v>0</v>
      </c>
      <c r="O357" s="582">
        <v>0</v>
      </c>
      <c r="P357" s="582">
        <v>0</v>
      </c>
      <c r="Q357" s="582">
        <v>0</v>
      </c>
      <c r="R357" s="582">
        <v>0</v>
      </c>
      <c r="S357" s="582">
        <v>0</v>
      </c>
      <c r="T357" s="579">
        <v>0</v>
      </c>
      <c r="U357" s="699">
        <v>0</v>
      </c>
    </row>
    <row r="358" spans="1:21" ht="13.5" customHeight="1">
      <c r="A358" s="576"/>
      <c r="B358" s="577"/>
      <c r="C358" s="577" t="s">
        <v>629</v>
      </c>
      <c r="D358" s="936" t="s">
        <v>630</v>
      </c>
      <c r="E358" s="937"/>
      <c r="F358" s="581">
        <v>368</v>
      </c>
      <c r="G358" s="579">
        <v>368</v>
      </c>
      <c r="H358" s="592">
        <f t="shared" si="9"/>
        <v>1</v>
      </c>
      <c r="I358" s="582">
        <v>368</v>
      </c>
      <c r="J358" s="582">
        <v>368</v>
      </c>
      <c r="K358" s="582">
        <v>0</v>
      </c>
      <c r="L358" s="582">
        <v>368</v>
      </c>
      <c r="M358" s="582">
        <v>0</v>
      </c>
      <c r="N358" s="582">
        <v>0</v>
      </c>
      <c r="O358" s="582">
        <v>0</v>
      </c>
      <c r="P358" s="582">
        <v>0</v>
      </c>
      <c r="Q358" s="582">
        <v>0</v>
      </c>
      <c r="R358" s="582">
        <v>0</v>
      </c>
      <c r="S358" s="582">
        <v>0</v>
      </c>
      <c r="T358" s="579">
        <v>0</v>
      </c>
      <c r="U358" s="699">
        <v>0</v>
      </c>
    </row>
    <row r="359" spans="1:21" ht="17.25" customHeight="1">
      <c r="A359" s="576"/>
      <c r="B359" s="577"/>
      <c r="C359" s="577" t="s">
        <v>633</v>
      </c>
      <c r="D359" s="936" t="s">
        <v>634</v>
      </c>
      <c r="E359" s="937"/>
      <c r="F359" s="581">
        <v>1380</v>
      </c>
      <c r="G359" s="579">
        <v>1374</v>
      </c>
      <c r="H359" s="592">
        <f t="shared" si="9"/>
        <v>0.9956521739130435</v>
      </c>
      <c r="I359" s="582">
        <v>1374</v>
      </c>
      <c r="J359" s="582">
        <v>1374</v>
      </c>
      <c r="K359" s="582">
        <v>0</v>
      </c>
      <c r="L359" s="582">
        <v>1374</v>
      </c>
      <c r="M359" s="582">
        <v>0</v>
      </c>
      <c r="N359" s="582">
        <v>0</v>
      </c>
      <c r="O359" s="582">
        <v>0</v>
      </c>
      <c r="P359" s="582">
        <v>0</v>
      </c>
      <c r="Q359" s="582">
        <v>0</v>
      </c>
      <c r="R359" s="582">
        <v>0</v>
      </c>
      <c r="S359" s="582">
        <v>0</v>
      </c>
      <c r="T359" s="579">
        <v>0</v>
      </c>
      <c r="U359" s="699">
        <v>0</v>
      </c>
    </row>
    <row r="360" spans="1:21" ht="13.5" customHeight="1">
      <c r="A360" s="576"/>
      <c r="B360" s="577"/>
      <c r="C360" s="577" t="s">
        <v>613</v>
      </c>
      <c r="D360" s="936" t="s">
        <v>614</v>
      </c>
      <c r="E360" s="937"/>
      <c r="F360" s="581">
        <v>1600</v>
      </c>
      <c r="G360" s="579">
        <v>2463</v>
      </c>
      <c r="H360" s="592">
        <f t="shared" si="9"/>
        <v>1.539375</v>
      </c>
      <c r="I360" s="582">
        <v>2463</v>
      </c>
      <c r="J360" s="582">
        <v>2463</v>
      </c>
      <c r="K360" s="582">
        <v>0</v>
      </c>
      <c r="L360" s="582">
        <v>2463</v>
      </c>
      <c r="M360" s="582">
        <v>0</v>
      </c>
      <c r="N360" s="582">
        <v>0</v>
      </c>
      <c r="O360" s="582">
        <v>0</v>
      </c>
      <c r="P360" s="582">
        <v>0</v>
      </c>
      <c r="Q360" s="582">
        <v>0</v>
      </c>
      <c r="R360" s="582">
        <v>0</v>
      </c>
      <c r="S360" s="582">
        <v>0</v>
      </c>
      <c r="T360" s="579">
        <v>0</v>
      </c>
      <c r="U360" s="699">
        <v>0</v>
      </c>
    </row>
    <row r="361" spans="1:21" ht="13.5" customHeight="1">
      <c r="A361" s="576"/>
      <c r="B361" s="577"/>
      <c r="C361" s="577" t="s">
        <v>615</v>
      </c>
      <c r="D361" s="936" t="s">
        <v>616</v>
      </c>
      <c r="E361" s="937"/>
      <c r="F361" s="581">
        <v>201</v>
      </c>
      <c r="G361" s="579">
        <v>253</v>
      </c>
      <c r="H361" s="592">
        <f t="shared" si="9"/>
        <v>1.2587064676616915</v>
      </c>
      <c r="I361" s="582">
        <v>253</v>
      </c>
      <c r="J361" s="582">
        <v>253</v>
      </c>
      <c r="K361" s="582">
        <v>0</v>
      </c>
      <c r="L361" s="582">
        <v>253</v>
      </c>
      <c r="M361" s="582">
        <v>0</v>
      </c>
      <c r="N361" s="582">
        <v>0</v>
      </c>
      <c r="O361" s="582">
        <v>0</v>
      </c>
      <c r="P361" s="582">
        <v>0</v>
      </c>
      <c r="Q361" s="582">
        <v>0</v>
      </c>
      <c r="R361" s="582">
        <v>0</v>
      </c>
      <c r="S361" s="582">
        <v>0</v>
      </c>
      <c r="T361" s="579">
        <v>0</v>
      </c>
      <c r="U361" s="699">
        <v>0</v>
      </c>
    </row>
    <row r="362" spans="1:21" ht="17.25" customHeight="1">
      <c r="A362" s="576"/>
      <c r="B362" s="577"/>
      <c r="C362" s="577" t="s">
        <v>617</v>
      </c>
      <c r="D362" s="936" t="s">
        <v>618</v>
      </c>
      <c r="E362" s="937"/>
      <c r="F362" s="581">
        <v>4250</v>
      </c>
      <c r="G362" s="579">
        <v>4451</v>
      </c>
      <c r="H362" s="592">
        <f t="shared" si="9"/>
        <v>1.047294117647059</v>
      </c>
      <c r="I362" s="582">
        <v>4451</v>
      </c>
      <c r="J362" s="582">
        <v>4451</v>
      </c>
      <c r="K362" s="582">
        <v>0</v>
      </c>
      <c r="L362" s="582">
        <v>4451</v>
      </c>
      <c r="M362" s="582">
        <v>0</v>
      </c>
      <c r="N362" s="582">
        <v>0</v>
      </c>
      <c r="O362" s="582">
        <v>0</v>
      </c>
      <c r="P362" s="582">
        <v>0</v>
      </c>
      <c r="Q362" s="582">
        <v>0</v>
      </c>
      <c r="R362" s="582">
        <v>0</v>
      </c>
      <c r="S362" s="582">
        <v>0</v>
      </c>
      <c r="T362" s="579">
        <v>0</v>
      </c>
      <c r="U362" s="699">
        <v>0</v>
      </c>
    </row>
    <row r="363" spans="1:21" ht="13.5" customHeight="1">
      <c r="A363" s="576"/>
      <c r="B363" s="577"/>
      <c r="C363" s="577" t="s">
        <v>645</v>
      </c>
      <c r="D363" s="936" t="s">
        <v>646</v>
      </c>
      <c r="E363" s="937"/>
      <c r="F363" s="581">
        <v>68</v>
      </c>
      <c r="G363" s="579">
        <v>150</v>
      </c>
      <c r="H363" s="592">
        <f t="shared" si="9"/>
        <v>2.2058823529411766</v>
      </c>
      <c r="I363" s="582">
        <v>150</v>
      </c>
      <c r="J363" s="582">
        <v>150</v>
      </c>
      <c r="K363" s="582">
        <v>0</v>
      </c>
      <c r="L363" s="582">
        <v>150</v>
      </c>
      <c r="M363" s="582">
        <v>0</v>
      </c>
      <c r="N363" s="582">
        <v>0</v>
      </c>
      <c r="O363" s="582">
        <v>0</v>
      </c>
      <c r="P363" s="582">
        <v>0</v>
      </c>
      <c r="Q363" s="582">
        <v>0</v>
      </c>
      <c r="R363" s="582">
        <v>0</v>
      </c>
      <c r="S363" s="582">
        <v>0</v>
      </c>
      <c r="T363" s="579">
        <v>0</v>
      </c>
      <c r="U363" s="699">
        <v>0</v>
      </c>
    </row>
    <row r="364" spans="1:21" ht="17.25" customHeight="1">
      <c r="A364" s="576"/>
      <c r="B364" s="577"/>
      <c r="C364" s="577" t="s">
        <v>635</v>
      </c>
      <c r="D364" s="936" t="s">
        <v>636</v>
      </c>
      <c r="E364" s="937"/>
      <c r="F364" s="581">
        <v>2070</v>
      </c>
      <c r="G364" s="579">
        <v>2424</v>
      </c>
      <c r="H364" s="592">
        <f t="shared" si="9"/>
        <v>1.1710144927536232</v>
      </c>
      <c r="I364" s="582">
        <v>2424</v>
      </c>
      <c r="J364" s="582">
        <v>2424</v>
      </c>
      <c r="K364" s="582">
        <v>0</v>
      </c>
      <c r="L364" s="582">
        <v>2424</v>
      </c>
      <c r="M364" s="582">
        <v>0</v>
      </c>
      <c r="N364" s="582">
        <v>0</v>
      </c>
      <c r="O364" s="582">
        <v>0</v>
      </c>
      <c r="P364" s="582">
        <v>0</v>
      </c>
      <c r="Q364" s="582">
        <v>0</v>
      </c>
      <c r="R364" s="582">
        <v>0</v>
      </c>
      <c r="S364" s="582">
        <v>0</v>
      </c>
      <c r="T364" s="579">
        <v>0</v>
      </c>
      <c r="U364" s="699">
        <v>0</v>
      </c>
    </row>
    <row r="365" spans="1:21" ht="17.25" customHeight="1">
      <c r="A365" s="576"/>
      <c r="B365" s="577"/>
      <c r="C365" s="577" t="s">
        <v>637</v>
      </c>
      <c r="D365" s="936" t="s">
        <v>638</v>
      </c>
      <c r="E365" s="937"/>
      <c r="F365" s="581">
        <v>427</v>
      </c>
      <c r="G365" s="579">
        <v>533</v>
      </c>
      <c r="H365" s="592">
        <f t="shared" si="9"/>
        <v>1.2482435597189696</v>
      </c>
      <c r="I365" s="582">
        <v>533</v>
      </c>
      <c r="J365" s="582">
        <v>533</v>
      </c>
      <c r="K365" s="582">
        <v>0</v>
      </c>
      <c r="L365" s="582">
        <v>533</v>
      </c>
      <c r="M365" s="582">
        <v>0</v>
      </c>
      <c r="N365" s="582">
        <v>0</v>
      </c>
      <c r="O365" s="582">
        <v>0</v>
      </c>
      <c r="P365" s="582">
        <v>0</v>
      </c>
      <c r="Q365" s="582">
        <v>0</v>
      </c>
      <c r="R365" s="582">
        <v>0</v>
      </c>
      <c r="S365" s="582">
        <v>0</v>
      </c>
      <c r="T365" s="579">
        <v>0</v>
      </c>
      <c r="U365" s="699">
        <v>0</v>
      </c>
    </row>
    <row r="366" spans="1:21" ht="17.25" customHeight="1">
      <c r="A366" s="576"/>
      <c r="B366" s="577"/>
      <c r="C366" s="577" t="s">
        <v>639</v>
      </c>
      <c r="D366" s="936" t="s">
        <v>640</v>
      </c>
      <c r="E366" s="937"/>
      <c r="F366" s="583">
        <v>982</v>
      </c>
      <c r="G366" s="579">
        <v>1776</v>
      </c>
      <c r="H366" s="592">
        <f t="shared" si="9"/>
        <v>1.8085539714867618</v>
      </c>
      <c r="I366" s="582">
        <v>1776</v>
      </c>
      <c r="J366" s="582">
        <v>1776</v>
      </c>
      <c r="K366" s="582">
        <v>0</v>
      </c>
      <c r="L366" s="582">
        <v>1776</v>
      </c>
      <c r="M366" s="582">
        <v>0</v>
      </c>
      <c r="N366" s="582">
        <v>0</v>
      </c>
      <c r="O366" s="582">
        <v>0</v>
      </c>
      <c r="P366" s="582">
        <v>0</v>
      </c>
      <c r="Q366" s="582">
        <v>0</v>
      </c>
      <c r="R366" s="582">
        <v>0</v>
      </c>
      <c r="S366" s="582">
        <v>0</v>
      </c>
      <c r="T366" s="579">
        <v>0</v>
      </c>
      <c r="U366" s="699">
        <v>0</v>
      </c>
    </row>
    <row r="367" spans="1:21" s="78" customFormat="1" ht="17.25" customHeight="1">
      <c r="A367" s="543"/>
      <c r="B367" s="560" t="s">
        <v>283</v>
      </c>
      <c r="C367" s="560"/>
      <c r="D367" s="934" t="s">
        <v>284</v>
      </c>
      <c r="E367" s="935"/>
      <c r="F367" s="584">
        <f>SUM(F368:F370)</f>
        <v>0</v>
      </c>
      <c r="G367" s="585">
        <f>SUM(G368:G370)</f>
        <v>6455</v>
      </c>
      <c r="H367" s="592">
        <v>0</v>
      </c>
      <c r="I367" s="564">
        <v>6455</v>
      </c>
      <c r="J367" s="564">
        <v>6455</v>
      </c>
      <c r="K367" s="564">
        <v>6455</v>
      </c>
      <c r="L367" s="564">
        <v>0</v>
      </c>
      <c r="M367" s="564">
        <v>0</v>
      </c>
      <c r="N367" s="564">
        <v>0</v>
      </c>
      <c r="O367" s="564">
        <v>0</v>
      </c>
      <c r="P367" s="564">
        <v>0</v>
      </c>
      <c r="Q367" s="564">
        <v>0</v>
      </c>
      <c r="R367" s="564">
        <v>0</v>
      </c>
      <c r="S367" s="564">
        <v>0</v>
      </c>
      <c r="T367" s="566">
        <v>0</v>
      </c>
      <c r="U367" s="692">
        <v>0</v>
      </c>
    </row>
    <row r="368" spans="1:21" s="78" customFormat="1" ht="13.5" customHeight="1">
      <c r="A368" s="543"/>
      <c r="B368" s="560"/>
      <c r="C368" s="560" t="s">
        <v>601</v>
      </c>
      <c r="D368" s="934" t="s">
        <v>602</v>
      </c>
      <c r="E368" s="960"/>
      <c r="F368" s="589">
        <v>0</v>
      </c>
      <c r="G368" s="566">
        <v>867</v>
      </c>
      <c r="H368" s="592">
        <v>0</v>
      </c>
      <c r="I368" s="564">
        <v>867</v>
      </c>
      <c r="J368" s="564">
        <v>867</v>
      </c>
      <c r="K368" s="564">
        <v>867</v>
      </c>
      <c r="L368" s="564">
        <v>0</v>
      </c>
      <c r="M368" s="564">
        <v>0</v>
      </c>
      <c r="N368" s="564">
        <v>0</v>
      </c>
      <c r="O368" s="564">
        <v>0</v>
      </c>
      <c r="P368" s="564">
        <v>0</v>
      </c>
      <c r="Q368" s="564">
        <v>0</v>
      </c>
      <c r="R368" s="564">
        <v>0</v>
      </c>
      <c r="S368" s="564">
        <v>0</v>
      </c>
      <c r="T368" s="566">
        <v>0</v>
      </c>
      <c r="U368" s="692">
        <v>0</v>
      </c>
    </row>
    <row r="369" spans="1:21" s="78" customFormat="1" ht="13.5" customHeight="1">
      <c r="A369" s="543"/>
      <c r="B369" s="560"/>
      <c r="C369" s="560" t="s">
        <v>603</v>
      </c>
      <c r="D369" s="934" t="s">
        <v>604</v>
      </c>
      <c r="E369" s="960"/>
      <c r="F369" s="585">
        <v>0</v>
      </c>
      <c r="G369" s="566">
        <v>134</v>
      </c>
      <c r="H369" s="592">
        <v>0</v>
      </c>
      <c r="I369" s="564">
        <v>134</v>
      </c>
      <c r="J369" s="564">
        <v>134</v>
      </c>
      <c r="K369" s="564">
        <v>134</v>
      </c>
      <c r="L369" s="564">
        <v>0</v>
      </c>
      <c r="M369" s="564">
        <v>0</v>
      </c>
      <c r="N369" s="564">
        <v>0</v>
      </c>
      <c r="O369" s="564">
        <v>0</v>
      </c>
      <c r="P369" s="564">
        <v>0</v>
      </c>
      <c r="Q369" s="564">
        <v>0</v>
      </c>
      <c r="R369" s="564">
        <v>0</v>
      </c>
      <c r="S369" s="564">
        <v>0</v>
      </c>
      <c r="T369" s="566">
        <v>0</v>
      </c>
      <c r="U369" s="692">
        <v>0</v>
      </c>
    </row>
    <row r="370" spans="1:21" s="78" customFormat="1" ht="13.5" customHeight="1">
      <c r="A370" s="543"/>
      <c r="B370" s="560"/>
      <c r="C370" s="560" t="s">
        <v>623</v>
      </c>
      <c r="D370" s="934" t="s">
        <v>624</v>
      </c>
      <c r="E370" s="960"/>
      <c r="F370" s="590">
        <v>0</v>
      </c>
      <c r="G370" s="566">
        <v>5454</v>
      </c>
      <c r="H370" s="592">
        <v>0</v>
      </c>
      <c r="I370" s="564">
        <v>5454</v>
      </c>
      <c r="J370" s="564">
        <v>5454</v>
      </c>
      <c r="K370" s="564">
        <v>5454</v>
      </c>
      <c r="L370" s="564">
        <v>0</v>
      </c>
      <c r="M370" s="564">
        <v>0</v>
      </c>
      <c r="N370" s="564">
        <v>0</v>
      </c>
      <c r="O370" s="564">
        <v>0</v>
      </c>
      <c r="P370" s="564">
        <v>0</v>
      </c>
      <c r="Q370" s="564">
        <v>0</v>
      </c>
      <c r="R370" s="564">
        <v>0</v>
      </c>
      <c r="S370" s="564">
        <v>0</v>
      </c>
      <c r="T370" s="566">
        <v>0</v>
      </c>
      <c r="U370" s="692">
        <v>0</v>
      </c>
    </row>
    <row r="371" spans="1:21" s="78" customFormat="1" ht="13.5" customHeight="1">
      <c r="A371" s="543"/>
      <c r="B371" s="560" t="s">
        <v>122</v>
      </c>
      <c r="C371" s="560"/>
      <c r="D371" s="934" t="s">
        <v>110</v>
      </c>
      <c r="E371" s="935"/>
      <c r="F371" s="584">
        <f>SUM(F372)</f>
        <v>21000</v>
      </c>
      <c r="G371" s="585">
        <f>SUM(G372)</f>
        <v>16800</v>
      </c>
      <c r="H371" s="592">
        <f t="shared" si="9"/>
        <v>0.8</v>
      </c>
      <c r="I371" s="564">
        <v>16800</v>
      </c>
      <c r="J371" s="564">
        <v>0</v>
      </c>
      <c r="K371" s="564">
        <v>0</v>
      </c>
      <c r="L371" s="564">
        <v>0</v>
      </c>
      <c r="M371" s="564">
        <v>0</v>
      </c>
      <c r="N371" s="564">
        <v>16800</v>
      </c>
      <c r="O371" s="564">
        <v>0</v>
      </c>
      <c r="P371" s="564">
        <v>0</v>
      </c>
      <c r="Q371" s="564">
        <v>0</v>
      </c>
      <c r="R371" s="564">
        <v>0</v>
      </c>
      <c r="S371" s="564">
        <v>0</v>
      </c>
      <c r="T371" s="566">
        <v>0</v>
      </c>
      <c r="U371" s="692">
        <v>0</v>
      </c>
    </row>
    <row r="372" spans="1:21" ht="13.5" customHeight="1">
      <c r="A372" s="576"/>
      <c r="B372" s="577"/>
      <c r="C372" s="577" t="s">
        <v>657</v>
      </c>
      <c r="D372" s="936" t="s">
        <v>658</v>
      </c>
      <c r="E372" s="937"/>
      <c r="F372" s="594">
        <v>21000</v>
      </c>
      <c r="G372" s="579">
        <v>16800</v>
      </c>
      <c r="H372" s="592">
        <f t="shared" si="9"/>
        <v>0.8</v>
      </c>
      <c r="I372" s="582">
        <v>16800</v>
      </c>
      <c r="J372" s="582">
        <v>0</v>
      </c>
      <c r="K372" s="582">
        <v>0</v>
      </c>
      <c r="L372" s="582">
        <v>0</v>
      </c>
      <c r="M372" s="582">
        <v>0</v>
      </c>
      <c r="N372" s="582">
        <v>16800</v>
      </c>
      <c r="O372" s="582">
        <v>0</v>
      </c>
      <c r="P372" s="582">
        <v>0</v>
      </c>
      <c r="Q372" s="582">
        <v>0</v>
      </c>
      <c r="R372" s="582">
        <v>0</v>
      </c>
      <c r="S372" s="582">
        <v>0</v>
      </c>
      <c r="T372" s="579">
        <v>0</v>
      </c>
      <c r="U372" s="699">
        <v>0</v>
      </c>
    </row>
    <row r="373" spans="1:21" s="616" customFormat="1" ht="13.5" customHeight="1">
      <c r="A373" s="610" t="s">
        <v>285</v>
      </c>
      <c r="B373" s="611"/>
      <c r="C373" s="611"/>
      <c r="D373" s="948" t="s">
        <v>286</v>
      </c>
      <c r="E373" s="949"/>
      <c r="F373" s="623">
        <f>SUM(F374,F397,F399)</f>
        <v>119990</v>
      </c>
      <c r="G373" s="624">
        <f>SUM(G374,G397,G399)</f>
        <v>122962</v>
      </c>
      <c r="H373" s="626">
        <f>G373/F373</f>
        <v>1.0247687307275606</v>
      </c>
      <c r="I373" s="615">
        <v>122962</v>
      </c>
      <c r="J373" s="615">
        <v>101069</v>
      </c>
      <c r="K373" s="615">
        <v>94434</v>
      </c>
      <c r="L373" s="615">
        <v>6635</v>
      </c>
      <c r="M373" s="615">
        <v>0</v>
      </c>
      <c r="N373" s="615">
        <v>21893</v>
      </c>
      <c r="O373" s="615">
        <v>0</v>
      </c>
      <c r="P373" s="615">
        <v>0</v>
      </c>
      <c r="Q373" s="615">
        <v>0</v>
      </c>
      <c r="R373" s="615">
        <v>0</v>
      </c>
      <c r="S373" s="615">
        <v>0</v>
      </c>
      <c r="T373" s="688">
        <v>0</v>
      </c>
      <c r="U373" s="689">
        <v>0</v>
      </c>
    </row>
    <row r="374" spans="1:21" s="78" customFormat="1" ht="13.5" customHeight="1">
      <c r="A374" s="543"/>
      <c r="B374" s="560" t="s">
        <v>287</v>
      </c>
      <c r="C374" s="560"/>
      <c r="D374" s="934" t="s">
        <v>288</v>
      </c>
      <c r="E374" s="935"/>
      <c r="F374" s="584">
        <f>SUM(F375:F396)</f>
        <v>96111</v>
      </c>
      <c r="G374" s="585">
        <f>SUM(G375:G396)</f>
        <v>107217</v>
      </c>
      <c r="H374" s="592">
        <f>G374/F374</f>
        <v>1.1155538908137466</v>
      </c>
      <c r="I374" s="564">
        <v>107217</v>
      </c>
      <c r="J374" s="564">
        <v>100324</v>
      </c>
      <c r="K374" s="564">
        <v>94434</v>
      </c>
      <c r="L374" s="564">
        <v>5890</v>
      </c>
      <c r="M374" s="564">
        <v>0</v>
      </c>
      <c r="N374" s="564">
        <v>6893</v>
      </c>
      <c r="O374" s="564">
        <v>0</v>
      </c>
      <c r="P374" s="564">
        <v>0</v>
      </c>
      <c r="Q374" s="564">
        <v>0</v>
      </c>
      <c r="R374" s="564">
        <v>0</v>
      </c>
      <c r="S374" s="564">
        <v>0</v>
      </c>
      <c r="T374" s="566">
        <v>0</v>
      </c>
      <c r="U374" s="692">
        <v>0</v>
      </c>
    </row>
    <row r="375" spans="1:21" ht="13.5" customHeight="1">
      <c r="A375" s="576"/>
      <c r="B375" s="577"/>
      <c r="C375" s="577" t="s">
        <v>595</v>
      </c>
      <c r="D375" s="936" t="s">
        <v>596</v>
      </c>
      <c r="E375" s="937"/>
      <c r="F375" s="586">
        <v>6639</v>
      </c>
      <c r="G375" s="579">
        <v>6893</v>
      </c>
      <c r="H375" s="592">
        <f t="shared" si="9"/>
        <v>1.0382587739117337</v>
      </c>
      <c r="I375" s="582">
        <v>6893</v>
      </c>
      <c r="J375" s="582">
        <v>0</v>
      </c>
      <c r="K375" s="582">
        <v>0</v>
      </c>
      <c r="L375" s="582">
        <v>0</v>
      </c>
      <c r="M375" s="582">
        <v>0</v>
      </c>
      <c r="N375" s="582">
        <v>6893</v>
      </c>
      <c r="O375" s="582">
        <v>0</v>
      </c>
      <c r="P375" s="582">
        <v>0</v>
      </c>
      <c r="Q375" s="582">
        <v>0</v>
      </c>
      <c r="R375" s="582">
        <v>0</v>
      </c>
      <c r="S375" s="582">
        <v>0</v>
      </c>
      <c r="T375" s="579">
        <v>0</v>
      </c>
      <c r="U375" s="699">
        <v>0</v>
      </c>
    </row>
    <row r="376" spans="1:21" ht="13.5" customHeight="1">
      <c r="A376" s="576"/>
      <c r="B376" s="577"/>
      <c r="C376" s="577" t="s">
        <v>597</v>
      </c>
      <c r="D376" s="936" t="s">
        <v>598</v>
      </c>
      <c r="E376" s="937"/>
      <c r="F376" s="581">
        <v>63781</v>
      </c>
      <c r="G376" s="579">
        <v>74477</v>
      </c>
      <c r="H376" s="592">
        <f t="shared" si="9"/>
        <v>1.1676988444834668</v>
      </c>
      <c r="I376" s="582">
        <v>74477</v>
      </c>
      <c r="J376" s="582">
        <v>74477</v>
      </c>
      <c r="K376" s="582">
        <v>74477</v>
      </c>
      <c r="L376" s="582">
        <v>0</v>
      </c>
      <c r="M376" s="582">
        <v>0</v>
      </c>
      <c r="N376" s="582">
        <v>0</v>
      </c>
      <c r="O376" s="582">
        <v>0</v>
      </c>
      <c r="P376" s="582">
        <v>0</v>
      </c>
      <c r="Q376" s="582">
        <v>0</v>
      </c>
      <c r="R376" s="582">
        <v>0</v>
      </c>
      <c r="S376" s="582">
        <v>0</v>
      </c>
      <c r="T376" s="579">
        <v>0</v>
      </c>
      <c r="U376" s="699">
        <v>0</v>
      </c>
    </row>
    <row r="377" spans="1:21" ht="13.5" customHeight="1">
      <c r="A377" s="576"/>
      <c r="B377" s="577"/>
      <c r="C377" s="577" t="s">
        <v>599</v>
      </c>
      <c r="D377" s="936" t="s">
        <v>600</v>
      </c>
      <c r="E377" s="937"/>
      <c r="F377" s="581">
        <v>5525</v>
      </c>
      <c r="G377" s="579">
        <v>5355</v>
      </c>
      <c r="H377" s="592">
        <f t="shared" si="9"/>
        <v>0.9692307692307692</v>
      </c>
      <c r="I377" s="582">
        <v>5355</v>
      </c>
      <c r="J377" s="582">
        <v>5355</v>
      </c>
      <c r="K377" s="582">
        <v>5355</v>
      </c>
      <c r="L377" s="582">
        <v>0</v>
      </c>
      <c r="M377" s="582">
        <v>0</v>
      </c>
      <c r="N377" s="582">
        <v>0</v>
      </c>
      <c r="O377" s="582">
        <v>0</v>
      </c>
      <c r="P377" s="582">
        <v>0</v>
      </c>
      <c r="Q377" s="582">
        <v>0</v>
      </c>
      <c r="R377" s="582">
        <v>0</v>
      </c>
      <c r="S377" s="582">
        <v>0</v>
      </c>
      <c r="T377" s="579">
        <v>0</v>
      </c>
      <c r="U377" s="699">
        <v>0</v>
      </c>
    </row>
    <row r="378" spans="1:21" ht="13.5" customHeight="1">
      <c r="A378" s="576"/>
      <c r="B378" s="577"/>
      <c r="C378" s="577" t="s">
        <v>601</v>
      </c>
      <c r="D378" s="936" t="s">
        <v>602</v>
      </c>
      <c r="E378" s="937"/>
      <c r="F378" s="581">
        <v>11559</v>
      </c>
      <c r="G378" s="579">
        <v>12569</v>
      </c>
      <c r="H378" s="592">
        <f t="shared" si="9"/>
        <v>1.0873778008478243</v>
      </c>
      <c r="I378" s="582">
        <v>12569</v>
      </c>
      <c r="J378" s="582">
        <v>12569</v>
      </c>
      <c r="K378" s="582">
        <v>12569</v>
      </c>
      <c r="L378" s="582">
        <v>0</v>
      </c>
      <c r="M378" s="582">
        <v>0</v>
      </c>
      <c r="N378" s="582">
        <v>0</v>
      </c>
      <c r="O378" s="582">
        <v>0</v>
      </c>
      <c r="P378" s="582">
        <v>0</v>
      </c>
      <c r="Q378" s="582">
        <v>0</v>
      </c>
      <c r="R378" s="582">
        <v>0</v>
      </c>
      <c r="S378" s="582">
        <v>0</v>
      </c>
      <c r="T378" s="579">
        <v>0</v>
      </c>
      <c r="U378" s="699">
        <v>0</v>
      </c>
    </row>
    <row r="379" spans="1:21" ht="13.5" customHeight="1">
      <c r="A379" s="576"/>
      <c r="B379" s="577"/>
      <c r="C379" s="577" t="s">
        <v>603</v>
      </c>
      <c r="D379" s="936" t="s">
        <v>604</v>
      </c>
      <c r="E379" s="937"/>
      <c r="F379" s="581">
        <v>1889</v>
      </c>
      <c r="G379" s="579">
        <v>2033</v>
      </c>
      <c r="H379" s="592">
        <f t="shared" si="9"/>
        <v>1.0762308099523556</v>
      </c>
      <c r="I379" s="582">
        <v>2033</v>
      </c>
      <c r="J379" s="582">
        <v>2033</v>
      </c>
      <c r="K379" s="582">
        <v>2033</v>
      </c>
      <c r="L379" s="582">
        <v>0</v>
      </c>
      <c r="M379" s="582">
        <v>0</v>
      </c>
      <c r="N379" s="582">
        <v>0</v>
      </c>
      <c r="O379" s="582">
        <v>0</v>
      </c>
      <c r="P379" s="582">
        <v>0</v>
      </c>
      <c r="Q379" s="582">
        <v>0</v>
      </c>
      <c r="R379" s="582">
        <v>0</v>
      </c>
      <c r="S379" s="582">
        <v>0</v>
      </c>
      <c r="T379" s="579">
        <v>0</v>
      </c>
      <c r="U379" s="699">
        <v>0</v>
      </c>
    </row>
    <row r="380" spans="1:21" ht="13.5" customHeight="1">
      <c r="A380" s="576"/>
      <c r="B380" s="577"/>
      <c r="C380" s="577" t="s">
        <v>605</v>
      </c>
      <c r="D380" s="936" t="s">
        <v>606</v>
      </c>
      <c r="E380" s="937"/>
      <c r="F380" s="581">
        <v>1251</v>
      </c>
      <c r="G380" s="579">
        <v>1208</v>
      </c>
      <c r="H380" s="592">
        <f t="shared" si="9"/>
        <v>0.9656274980015987</v>
      </c>
      <c r="I380" s="582">
        <v>1208</v>
      </c>
      <c r="J380" s="582">
        <v>1208</v>
      </c>
      <c r="K380" s="582">
        <v>0</v>
      </c>
      <c r="L380" s="582">
        <v>1208</v>
      </c>
      <c r="M380" s="582">
        <v>0</v>
      </c>
      <c r="N380" s="582">
        <v>0</v>
      </c>
      <c r="O380" s="582">
        <v>0</v>
      </c>
      <c r="P380" s="582">
        <v>0</v>
      </c>
      <c r="Q380" s="582">
        <v>0</v>
      </c>
      <c r="R380" s="582">
        <v>0</v>
      </c>
      <c r="S380" s="582">
        <v>0</v>
      </c>
      <c r="T380" s="579">
        <v>0</v>
      </c>
      <c r="U380" s="699">
        <v>0</v>
      </c>
    </row>
    <row r="381" spans="1:21" ht="17.25" customHeight="1">
      <c r="A381" s="576"/>
      <c r="B381" s="577"/>
      <c r="C381" s="577" t="s">
        <v>651</v>
      </c>
      <c r="D381" s="936" t="s">
        <v>652</v>
      </c>
      <c r="E381" s="937"/>
      <c r="F381" s="581">
        <v>0</v>
      </c>
      <c r="G381" s="579">
        <v>200</v>
      </c>
      <c r="H381" s="592">
        <v>0</v>
      </c>
      <c r="I381" s="582">
        <v>200</v>
      </c>
      <c r="J381" s="582">
        <v>200</v>
      </c>
      <c r="K381" s="582">
        <v>0</v>
      </c>
      <c r="L381" s="582">
        <v>200</v>
      </c>
      <c r="M381" s="582">
        <v>0</v>
      </c>
      <c r="N381" s="582">
        <v>0</v>
      </c>
      <c r="O381" s="582">
        <v>0</v>
      </c>
      <c r="P381" s="582">
        <v>0</v>
      </c>
      <c r="Q381" s="582">
        <v>0</v>
      </c>
      <c r="R381" s="582">
        <v>0</v>
      </c>
      <c r="S381" s="582">
        <v>0</v>
      </c>
      <c r="T381" s="579">
        <v>0</v>
      </c>
      <c r="U381" s="699">
        <v>0</v>
      </c>
    </row>
    <row r="382" spans="1:21" ht="13.5" customHeight="1">
      <c r="A382" s="576"/>
      <c r="B382" s="577"/>
      <c r="C382" s="577" t="s">
        <v>609</v>
      </c>
      <c r="D382" s="936" t="s">
        <v>610</v>
      </c>
      <c r="E382" s="937"/>
      <c r="F382" s="581">
        <v>0</v>
      </c>
      <c r="G382" s="579">
        <v>80</v>
      </c>
      <c r="H382" s="592">
        <v>0</v>
      </c>
      <c r="I382" s="582">
        <v>80</v>
      </c>
      <c r="J382" s="582">
        <v>80</v>
      </c>
      <c r="K382" s="582">
        <v>0</v>
      </c>
      <c r="L382" s="582">
        <v>80</v>
      </c>
      <c r="M382" s="582">
        <v>0</v>
      </c>
      <c r="N382" s="582">
        <v>0</v>
      </c>
      <c r="O382" s="582">
        <v>0</v>
      </c>
      <c r="P382" s="582">
        <v>0</v>
      </c>
      <c r="Q382" s="582">
        <v>0</v>
      </c>
      <c r="R382" s="582">
        <v>0</v>
      </c>
      <c r="S382" s="582">
        <v>0</v>
      </c>
      <c r="T382" s="579">
        <v>0</v>
      </c>
      <c r="U382" s="699">
        <v>0</v>
      </c>
    </row>
    <row r="383" spans="1:21" ht="13.5" customHeight="1">
      <c r="A383" s="576"/>
      <c r="B383" s="577"/>
      <c r="C383" s="577" t="s">
        <v>611</v>
      </c>
      <c r="D383" s="936" t="s">
        <v>612</v>
      </c>
      <c r="E383" s="937"/>
      <c r="F383" s="581">
        <v>0</v>
      </c>
      <c r="G383" s="579">
        <v>200</v>
      </c>
      <c r="H383" s="592">
        <v>0</v>
      </c>
      <c r="I383" s="582">
        <v>200</v>
      </c>
      <c r="J383" s="582">
        <v>200</v>
      </c>
      <c r="K383" s="582">
        <v>0</v>
      </c>
      <c r="L383" s="582">
        <v>200</v>
      </c>
      <c r="M383" s="582">
        <v>0</v>
      </c>
      <c r="N383" s="582">
        <v>0</v>
      </c>
      <c r="O383" s="582">
        <v>0</v>
      </c>
      <c r="P383" s="582">
        <v>0</v>
      </c>
      <c r="Q383" s="582">
        <v>0</v>
      </c>
      <c r="R383" s="582">
        <v>0</v>
      </c>
      <c r="S383" s="582">
        <v>0</v>
      </c>
      <c r="T383" s="579">
        <v>0</v>
      </c>
      <c r="U383" s="699">
        <v>0</v>
      </c>
    </row>
    <row r="384" spans="1:21" s="78" customFormat="1" ht="4.5" customHeight="1">
      <c r="A384" s="898"/>
      <c r="B384" s="898"/>
      <c r="C384" s="898"/>
      <c r="D384" s="898"/>
      <c r="E384" s="898"/>
      <c r="F384" s="898"/>
      <c r="G384" s="898"/>
      <c r="H384" s="898"/>
      <c r="I384" s="898"/>
      <c r="J384" s="898"/>
      <c r="K384" s="898"/>
      <c r="L384" s="898"/>
      <c r="M384" s="898"/>
      <c r="N384" s="898"/>
      <c r="O384" s="898"/>
      <c r="P384" s="898"/>
      <c r="Q384" s="898"/>
      <c r="R384" s="898"/>
      <c r="S384" s="898"/>
      <c r="T384" s="898"/>
      <c r="U384" s="898"/>
    </row>
    <row r="385" spans="1:21" s="78" customFormat="1" ht="13.5" customHeight="1">
      <c r="A385" s="898"/>
      <c r="B385" s="898"/>
      <c r="C385" s="898"/>
      <c r="D385" s="898"/>
      <c r="E385" s="898"/>
      <c r="F385" s="898"/>
      <c r="G385" s="898"/>
      <c r="H385" s="898"/>
      <c r="I385" s="898"/>
      <c r="J385" s="898"/>
      <c r="K385" s="898"/>
      <c r="L385" s="898"/>
      <c r="M385" s="898"/>
      <c r="N385" s="898"/>
      <c r="O385" s="898"/>
      <c r="P385" s="898"/>
      <c r="Q385" s="898"/>
      <c r="R385" s="898"/>
      <c r="S385" s="898"/>
      <c r="T385" s="899"/>
      <c r="U385" s="676"/>
    </row>
    <row r="386" spans="1:21" s="78" customFormat="1" ht="20.25" customHeight="1">
      <c r="A386" s="898"/>
      <c r="B386" s="898"/>
      <c r="C386" s="898"/>
      <c r="D386" s="898"/>
      <c r="E386" s="898"/>
      <c r="F386" s="898"/>
      <c r="G386" s="898"/>
      <c r="H386" s="898"/>
      <c r="I386" s="898"/>
      <c r="J386" s="898"/>
      <c r="K386" s="898"/>
      <c r="L386" s="898"/>
      <c r="M386" s="898"/>
      <c r="N386" s="898"/>
      <c r="O386" s="898"/>
      <c r="P386" s="898"/>
      <c r="Q386" s="898"/>
      <c r="R386" s="898"/>
      <c r="S386" s="898"/>
      <c r="T386" s="898"/>
      <c r="U386" s="898"/>
    </row>
    <row r="387" spans="1:21" s="78" customFormat="1" ht="23.25" customHeight="1">
      <c r="A387" s="675"/>
      <c r="B387" s="892"/>
      <c r="C387" s="892"/>
      <c r="D387" s="943"/>
      <c r="E387" s="944"/>
      <c r="F387" s="945"/>
      <c r="G387" s="946"/>
      <c r="H387" s="677"/>
      <c r="I387" s="947"/>
      <c r="J387" s="947"/>
      <c r="K387" s="947"/>
      <c r="L387" s="947"/>
      <c r="M387" s="947"/>
      <c r="N387" s="947"/>
      <c r="O387" s="947"/>
      <c r="P387" s="947"/>
      <c r="Q387" s="947"/>
      <c r="R387" s="947"/>
      <c r="S387" s="947"/>
      <c r="T387" s="947"/>
      <c r="U387" s="947"/>
    </row>
    <row r="388" spans="1:21" s="78" customFormat="1" ht="8.25" customHeight="1">
      <c r="A388" s="909" t="s">
        <v>13</v>
      </c>
      <c r="B388" s="941" t="s">
        <v>217</v>
      </c>
      <c r="C388" s="941" t="s">
        <v>14</v>
      </c>
      <c r="D388" s="909" t="s">
        <v>236</v>
      </c>
      <c r="E388" s="910"/>
      <c r="F388" s="913" t="s">
        <v>556</v>
      </c>
      <c r="G388" s="907" t="s">
        <v>476</v>
      </c>
      <c r="H388" s="901" t="s">
        <v>137</v>
      </c>
      <c r="I388" s="904" t="s">
        <v>557</v>
      </c>
      <c r="J388" s="893"/>
      <c r="K388" s="893"/>
      <c r="L388" s="893"/>
      <c r="M388" s="893"/>
      <c r="N388" s="893"/>
      <c r="O388" s="893"/>
      <c r="P388" s="893"/>
      <c r="Q388" s="893"/>
      <c r="R388" s="893"/>
      <c r="S388" s="893"/>
      <c r="T388" s="893"/>
      <c r="U388" s="894"/>
    </row>
    <row r="389" spans="1:21" s="78" customFormat="1" ht="11.25" customHeight="1">
      <c r="A389" s="900"/>
      <c r="B389" s="942"/>
      <c r="C389" s="942"/>
      <c r="D389" s="900"/>
      <c r="E389" s="897"/>
      <c r="F389" s="905"/>
      <c r="G389" s="900"/>
      <c r="H389" s="902"/>
      <c r="I389" s="941" t="s">
        <v>558</v>
      </c>
      <c r="J389" s="909" t="s">
        <v>559</v>
      </c>
      <c r="K389" s="895"/>
      <c r="L389" s="895"/>
      <c r="M389" s="895"/>
      <c r="N389" s="895"/>
      <c r="O389" s="895"/>
      <c r="P389" s="895"/>
      <c r="Q389" s="910"/>
      <c r="R389" s="941" t="s">
        <v>560</v>
      </c>
      <c r="S389" s="904" t="s">
        <v>559</v>
      </c>
      <c r="T389" s="893"/>
      <c r="U389" s="894"/>
    </row>
    <row r="390" spans="1:21" s="78" customFormat="1" ht="2.25" customHeight="1">
      <c r="A390" s="900"/>
      <c r="B390" s="942"/>
      <c r="C390" s="942"/>
      <c r="D390" s="900"/>
      <c r="E390" s="897"/>
      <c r="F390" s="905"/>
      <c r="G390" s="900"/>
      <c r="H390" s="902"/>
      <c r="I390" s="942"/>
      <c r="J390" s="911"/>
      <c r="K390" s="896"/>
      <c r="L390" s="896"/>
      <c r="M390" s="896"/>
      <c r="N390" s="896"/>
      <c r="O390" s="896"/>
      <c r="P390" s="896"/>
      <c r="Q390" s="912"/>
      <c r="R390" s="942"/>
      <c r="S390" s="941" t="s">
        <v>561</v>
      </c>
      <c r="T390" s="909" t="s">
        <v>562</v>
      </c>
      <c r="U390" s="938" t="s">
        <v>563</v>
      </c>
    </row>
    <row r="391" spans="1:21" s="78" customFormat="1" ht="5.25" customHeight="1">
      <c r="A391" s="900"/>
      <c r="B391" s="942"/>
      <c r="C391" s="942"/>
      <c r="D391" s="900"/>
      <c r="E391" s="897"/>
      <c r="F391" s="905"/>
      <c r="G391" s="900"/>
      <c r="H391" s="902"/>
      <c r="I391" s="942"/>
      <c r="J391" s="941" t="s">
        <v>564</v>
      </c>
      <c r="K391" s="909" t="s">
        <v>559</v>
      </c>
      <c r="L391" s="910"/>
      <c r="M391" s="941" t="s">
        <v>565</v>
      </c>
      <c r="N391" s="941" t="s">
        <v>566</v>
      </c>
      <c r="O391" s="941" t="s">
        <v>567</v>
      </c>
      <c r="P391" s="941" t="s">
        <v>568</v>
      </c>
      <c r="Q391" s="941" t="s">
        <v>569</v>
      </c>
      <c r="R391" s="942"/>
      <c r="S391" s="942"/>
      <c r="T391" s="911"/>
      <c r="U391" s="939"/>
    </row>
    <row r="392" spans="1:21" s="78" customFormat="1" ht="2.25" customHeight="1">
      <c r="A392" s="900"/>
      <c r="B392" s="942"/>
      <c r="C392" s="942"/>
      <c r="D392" s="900"/>
      <c r="E392" s="897"/>
      <c r="F392" s="905"/>
      <c r="G392" s="900"/>
      <c r="H392" s="902"/>
      <c r="I392" s="942"/>
      <c r="J392" s="942"/>
      <c r="K392" s="911"/>
      <c r="L392" s="912"/>
      <c r="M392" s="942"/>
      <c r="N392" s="942"/>
      <c r="O392" s="942"/>
      <c r="P392" s="942"/>
      <c r="Q392" s="942"/>
      <c r="R392" s="942"/>
      <c r="S392" s="942"/>
      <c r="T392" s="909" t="s">
        <v>570</v>
      </c>
      <c r="U392" s="939"/>
    </row>
    <row r="393" spans="1:21" s="78" customFormat="1" ht="58.5" customHeight="1">
      <c r="A393" s="911"/>
      <c r="B393" s="908"/>
      <c r="C393" s="908"/>
      <c r="D393" s="911"/>
      <c r="E393" s="912"/>
      <c r="F393" s="906"/>
      <c r="G393" s="911"/>
      <c r="H393" s="903"/>
      <c r="I393" s="908"/>
      <c r="J393" s="908"/>
      <c r="K393" s="546" t="s">
        <v>571</v>
      </c>
      <c r="L393" s="546" t="s">
        <v>572</v>
      </c>
      <c r="M393" s="908"/>
      <c r="N393" s="908"/>
      <c r="O393" s="908"/>
      <c r="P393" s="908"/>
      <c r="Q393" s="908"/>
      <c r="R393" s="908"/>
      <c r="S393" s="908"/>
      <c r="T393" s="911"/>
      <c r="U393" s="940"/>
    </row>
    <row r="394" spans="1:21" s="79" customFormat="1" ht="8.25" customHeight="1">
      <c r="A394" s="547" t="s">
        <v>477</v>
      </c>
      <c r="B394" s="548" t="s">
        <v>478</v>
      </c>
      <c r="C394" s="548" t="s">
        <v>479</v>
      </c>
      <c r="D394" s="932" t="s">
        <v>480</v>
      </c>
      <c r="E394" s="933"/>
      <c r="F394" s="549" t="s">
        <v>573</v>
      </c>
      <c r="G394" s="547" t="s">
        <v>574</v>
      </c>
      <c r="H394" s="547" t="s">
        <v>575</v>
      </c>
      <c r="I394" s="551" t="s">
        <v>576</v>
      </c>
      <c r="J394" s="551" t="s">
        <v>577</v>
      </c>
      <c r="K394" s="551" t="s">
        <v>578</v>
      </c>
      <c r="L394" s="551" t="s">
        <v>579</v>
      </c>
      <c r="M394" s="551" t="s">
        <v>580</v>
      </c>
      <c r="N394" s="551" t="s">
        <v>581</v>
      </c>
      <c r="O394" s="551" t="s">
        <v>582</v>
      </c>
      <c r="P394" s="551" t="s">
        <v>583</v>
      </c>
      <c r="Q394" s="551" t="s">
        <v>584</v>
      </c>
      <c r="R394" s="551" t="s">
        <v>585</v>
      </c>
      <c r="S394" s="551" t="s">
        <v>586</v>
      </c>
      <c r="T394" s="547" t="s">
        <v>587</v>
      </c>
      <c r="U394" s="552" t="s">
        <v>588</v>
      </c>
    </row>
    <row r="395" spans="1:21" s="78" customFormat="1" ht="13.5" customHeight="1">
      <c r="A395" s="543"/>
      <c r="B395" s="560"/>
      <c r="C395" s="560" t="s">
        <v>613</v>
      </c>
      <c r="D395" s="934" t="s">
        <v>614</v>
      </c>
      <c r="E395" s="960"/>
      <c r="F395" s="585">
        <v>29</v>
      </c>
      <c r="G395" s="566">
        <v>58</v>
      </c>
      <c r="H395" s="588">
        <f>G395/F395</f>
        <v>2</v>
      </c>
      <c r="I395" s="564">
        <v>58</v>
      </c>
      <c r="J395" s="564">
        <v>58</v>
      </c>
      <c r="K395" s="564">
        <v>0</v>
      </c>
      <c r="L395" s="564">
        <v>58</v>
      </c>
      <c r="M395" s="564">
        <v>0</v>
      </c>
      <c r="N395" s="564">
        <v>0</v>
      </c>
      <c r="O395" s="564">
        <v>0</v>
      </c>
      <c r="P395" s="564">
        <v>0</v>
      </c>
      <c r="Q395" s="564">
        <v>0</v>
      </c>
      <c r="R395" s="564">
        <v>0</v>
      </c>
      <c r="S395" s="564">
        <v>0</v>
      </c>
      <c r="T395" s="566">
        <v>0</v>
      </c>
      <c r="U395" s="692">
        <v>0</v>
      </c>
    </row>
    <row r="396" spans="1:21" s="78" customFormat="1" ht="17.25" customHeight="1">
      <c r="A396" s="543"/>
      <c r="B396" s="560"/>
      <c r="C396" s="560" t="s">
        <v>617</v>
      </c>
      <c r="D396" s="934" t="s">
        <v>618</v>
      </c>
      <c r="E396" s="960"/>
      <c r="F396" s="585">
        <v>5438</v>
      </c>
      <c r="G396" s="566">
        <v>4144</v>
      </c>
      <c r="H396" s="588">
        <f aca="true" t="shared" si="10" ref="H396:H423">G396/F396</f>
        <v>0.7620448694372931</v>
      </c>
      <c r="I396" s="564">
        <v>4144</v>
      </c>
      <c r="J396" s="564">
        <v>4144</v>
      </c>
      <c r="K396" s="564">
        <v>0</v>
      </c>
      <c r="L396" s="564">
        <v>4144</v>
      </c>
      <c r="M396" s="564">
        <v>0</v>
      </c>
      <c r="N396" s="564">
        <v>0</v>
      </c>
      <c r="O396" s="564">
        <v>0</v>
      </c>
      <c r="P396" s="564">
        <v>0</v>
      </c>
      <c r="Q396" s="564">
        <v>0</v>
      </c>
      <c r="R396" s="564">
        <v>0</v>
      </c>
      <c r="S396" s="564">
        <v>0</v>
      </c>
      <c r="T396" s="566">
        <v>0</v>
      </c>
      <c r="U396" s="692">
        <v>0</v>
      </c>
    </row>
    <row r="397" spans="1:21" s="78" customFormat="1" ht="13.5" customHeight="1">
      <c r="A397" s="543"/>
      <c r="B397" s="560" t="s">
        <v>289</v>
      </c>
      <c r="C397" s="560"/>
      <c r="D397" s="934" t="s">
        <v>290</v>
      </c>
      <c r="E397" s="960"/>
      <c r="F397" s="585">
        <f>SUM(F398)</f>
        <v>23200</v>
      </c>
      <c r="G397" s="566">
        <v>15000</v>
      </c>
      <c r="H397" s="588">
        <f t="shared" si="10"/>
        <v>0.646551724137931</v>
      </c>
      <c r="I397" s="564">
        <v>15000</v>
      </c>
      <c r="J397" s="564">
        <v>0</v>
      </c>
      <c r="K397" s="564">
        <v>0</v>
      </c>
      <c r="L397" s="564">
        <v>0</v>
      </c>
      <c r="M397" s="564">
        <v>0</v>
      </c>
      <c r="N397" s="564">
        <v>15000</v>
      </c>
      <c r="O397" s="564">
        <v>0</v>
      </c>
      <c r="P397" s="564">
        <v>0</v>
      </c>
      <c r="Q397" s="564">
        <v>0</v>
      </c>
      <c r="R397" s="564">
        <v>0</v>
      </c>
      <c r="S397" s="564">
        <v>0</v>
      </c>
      <c r="T397" s="566">
        <v>0</v>
      </c>
      <c r="U397" s="692">
        <v>0</v>
      </c>
    </row>
    <row r="398" spans="1:21" s="78" customFormat="1" ht="13.5" customHeight="1">
      <c r="A398" s="543"/>
      <c r="B398" s="560"/>
      <c r="C398" s="560" t="s">
        <v>661</v>
      </c>
      <c r="D398" s="934" t="s">
        <v>662</v>
      </c>
      <c r="E398" s="960"/>
      <c r="F398" s="585">
        <v>23200</v>
      </c>
      <c r="G398" s="566">
        <v>15000</v>
      </c>
      <c r="H398" s="588">
        <f t="shared" si="10"/>
        <v>0.646551724137931</v>
      </c>
      <c r="I398" s="564">
        <v>15000</v>
      </c>
      <c r="J398" s="564">
        <v>0</v>
      </c>
      <c r="K398" s="564">
        <v>0</v>
      </c>
      <c r="L398" s="564">
        <v>0</v>
      </c>
      <c r="M398" s="564">
        <v>0</v>
      </c>
      <c r="N398" s="564">
        <v>15000</v>
      </c>
      <c r="O398" s="564">
        <v>0</v>
      </c>
      <c r="P398" s="564">
        <v>0</v>
      </c>
      <c r="Q398" s="564">
        <v>0</v>
      </c>
      <c r="R398" s="564">
        <v>0</v>
      </c>
      <c r="S398" s="564">
        <v>0</v>
      </c>
      <c r="T398" s="566">
        <v>0</v>
      </c>
      <c r="U398" s="692">
        <v>0</v>
      </c>
    </row>
    <row r="399" spans="1:21" s="78" customFormat="1" ht="13.5" customHeight="1">
      <c r="A399" s="543"/>
      <c r="B399" s="560" t="s">
        <v>291</v>
      </c>
      <c r="C399" s="560"/>
      <c r="D399" s="934" t="s">
        <v>272</v>
      </c>
      <c r="E399" s="960"/>
      <c r="F399" s="585">
        <f>SUM(F400)</f>
        <v>679</v>
      </c>
      <c r="G399" s="566">
        <v>745</v>
      </c>
      <c r="H399" s="588">
        <f t="shared" si="10"/>
        <v>1.0972017673048602</v>
      </c>
      <c r="I399" s="564">
        <v>745</v>
      </c>
      <c r="J399" s="564">
        <v>745</v>
      </c>
      <c r="K399" s="564">
        <v>0</v>
      </c>
      <c r="L399" s="564">
        <v>745</v>
      </c>
      <c r="M399" s="564">
        <v>0</v>
      </c>
      <c r="N399" s="564">
        <v>0</v>
      </c>
      <c r="O399" s="564">
        <v>0</v>
      </c>
      <c r="P399" s="564">
        <v>0</v>
      </c>
      <c r="Q399" s="564">
        <v>0</v>
      </c>
      <c r="R399" s="564">
        <v>0</v>
      </c>
      <c r="S399" s="564">
        <v>0</v>
      </c>
      <c r="T399" s="566">
        <v>0</v>
      </c>
      <c r="U399" s="692">
        <v>0</v>
      </c>
    </row>
    <row r="400" spans="1:21" ht="13.5" customHeight="1">
      <c r="A400" s="576"/>
      <c r="B400" s="577"/>
      <c r="C400" s="577" t="s">
        <v>589</v>
      </c>
      <c r="D400" s="936" t="s">
        <v>590</v>
      </c>
      <c r="E400" s="937"/>
      <c r="F400" s="583">
        <v>679</v>
      </c>
      <c r="G400" s="579">
        <v>745</v>
      </c>
      <c r="H400" s="588">
        <f t="shared" si="10"/>
        <v>1.0972017673048602</v>
      </c>
      <c r="I400" s="582">
        <v>745</v>
      </c>
      <c r="J400" s="582">
        <v>745</v>
      </c>
      <c r="K400" s="582">
        <v>0</v>
      </c>
      <c r="L400" s="582">
        <v>745</v>
      </c>
      <c r="M400" s="582">
        <v>0</v>
      </c>
      <c r="N400" s="582">
        <v>0</v>
      </c>
      <c r="O400" s="582">
        <v>0</v>
      </c>
      <c r="P400" s="582">
        <v>0</v>
      </c>
      <c r="Q400" s="582">
        <v>0</v>
      </c>
      <c r="R400" s="582">
        <v>0</v>
      </c>
      <c r="S400" s="582">
        <v>0</v>
      </c>
      <c r="T400" s="579">
        <v>0</v>
      </c>
      <c r="U400" s="699">
        <v>0</v>
      </c>
    </row>
    <row r="401" spans="1:21" s="634" customFormat="1" ht="13.5" customHeight="1">
      <c r="A401" s="629" t="s">
        <v>123</v>
      </c>
      <c r="B401" s="630"/>
      <c r="C401" s="630"/>
      <c r="D401" s="956" t="s">
        <v>124</v>
      </c>
      <c r="E401" s="957"/>
      <c r="F401" s="623">
        <f>SUM(F402,F404,F406)</f>
        <v>6178853</v>
      </c>
      <c r="G401" s="631">
        <f>SUM(G402,G404,G406)</f>
        <v>9003802</v>
      </c>
      <c r="H401" s="632">
        <f t="shared" si="10"/>
        <v>1.4571963437226942</v>
      </c>
      <c r="I401" s="633">
        <v>236560</v>
      </c>
      <c r="J401" s="633">
        <v>236560</v>
      </c>
      <c r="K401" s="633">
        <v>0</v>
      </c>
      <c r="L401" s="633">
        <v>236560</v>
      </c>
      <c r="M401" s="633">
        <v>0</v>
      </c>
      <c r="N401" s="633">
        <v>0</v>
      </c>
      <c r="O401" s="633">
        <v>0</v>
      </c>
      <c r="P401" s="633">
        <v>0</v>
      </c>
      <c r="Q401" s="633">
        <v>0</v>
      </c>
      <c r="R401" s="633">
        <v>8767242</v>
      </c>
      <c r="S401" s="633">
        <v>8767242</v>
      </c>
      <c r="T401" s="704">
        <v>0</v>
      </c>
      <c r="U401" s="705">
        <v>0</v>
      </c>
    </row>
    <row r="402" spans="1:21" s="78" customFormat="1" ht="13.5" customHeight="1">
      <c r="A402" s="544"/>
      <c r="B402" s="545" t="s">
        <v>125</v>
      </c>
      <c r="C402" s="545"/>
      <c r="D402" s="958" t="s">
        <v>126</v>
      </c>
      <c r="E402" s="959"/>
      <c r="F402" s="627">
        <f>SUM(F403)</f>
        <v>5956997</v>
      </c>
      <c r="G402" s="589">
        <f>SUM(G403)</f>
        <v>8767242</v>
      </c>
      <c r="H402" s="605">
        <f t="shared" si="10"/>
        <v>1.4717553156397427</v>
      </c>
      <c r="I402" s="628">
        <v>0</v>
      </c>
      <c r="J402" s="628">
        <v>0</v>
      </c>
      <c r="K402" s="628">
        <v>0</v>
      </c>
      <c r="L402" s="628">
        <v>0</v>
      </c>
      <c r="M402" s="628">
        <v>0</v>
      </c>
      <c r="N402" s="628">
        <v>0</v>
      </c>
      <c r="O402" s="628">
        <v>0</v>
      </c>
      <c r="P402" s="628">
        <v>0</v>
      </c>
      <c r="Q402" s="628">
        <v>0</v>
      </c>
      <c r="R402" s="628">
        <v>8767242</v>
      </c>
      <c r="S402" s="628">
        <v>8767242</v>
      </c>
      <c r="T402" s="562">
        <v>0</v>
      </c>
      <c r="U402" s="706">
        <v>0</v>
      </c>
    </row>
    <row r="403" spans="1:21" s="78" customFormat="1" ht="13.5" customHeight="1">
      <c r="A403" s="543"/>
      <c r="B403" s="560"/>
      <c r="C403" s="560" t="s">
        <v>619</v>
      </c>
      <c r="D403" s="934" t="s">
        <v>620</v>
      </c>
      <c r="E403" s="960"/>
      <c r="F403" s="593">
        <v>5956997</v>
      </c>
      <c r="G403" s="566">
        <v>8767242</v>
      </c>
      <c r="H403" s="588">
        <f t="shared" si="10"/>
        <v>1.4717553156397427</v>
      </c>
      <c r="I403" s="564">
        <v>0</v>
      </c>
      <c r="J403" s="564">
        <v>0</v>
      </c>
      <c r="K403" s="564">
        <v>0</v>
      </c>
      <c r="L403" s="564">
        <v>0</v>
      </c>
      <c r="M403" s="564">
        <v>0</v>
      </c>
      <c r="N403" s="564">
        <v>0</v>
      </c>
      <c r="O403" s="564">
        <v>0</v>
      </c>
      <c r="P403" s="564">
        <v>0</v>
      </c>
      <c r="Q403" s="564">
        <v>0</v>
      </c>
      <c r="R403" s="564">
        <v>8767242</v>
      </c>
      <c r="S403" s="564">
        <v>8767242</v>
      </c>
      <c r="T403" s="566">
        <v>0</v>
      </c>
      <c r="U403" s="692">
        <v>0</v>
      </c>
    </row>
    <row r="404" spans="1:21" s="78" customFormat="1" ht="13.5" customHeight="1">
      <c r="A404" s="543"/>
      <c r="B404" s="560" t="s">
        <v>292</v>
      </c>
      <c r="C404" s="560"/>
      <c r="D404" s="934" t="s">
        <v>293</v>
      </c>
      <c r="E404" s="935"/>
      <c r="F404" s="584">
        <f>SUM(F405)</f>
        <v>0</v>
      </c>
      <c r="G404" s="585">
        <f>SUM(G405)</f>
        <v>10000</v>
      </c>
      <c r="H404" s="588">
        <v>0</v>
      </c>
      <c r="I404" s="564">
        <v>10000</v>
      </c>
      <c r="J404" s="564">
        <v>10000</v>
      </c>
      <c r="K404" s="564">
        <v>0</v>
      </c>
      <c r="L404" s="564">
        <v>10000</v>
      </c>
      <c r="M404" s="564">
        <v>0</v>
      </c>
      <c r="N404" s="564">
        <v>0</v>
      </c>
      <c r="O404" s="564">
        <v>0</v>
      </c>
      <c r="P404" s="564">
        <v>0</v>
      </c>
      <c r="Q404" s="564">
        <v>0</v>
      </c>
      <c r="R404" s="564">
        <v>0</v>
      </c>
      <c r="S404" s="564">
        <v>0</v>
      </c>
      <c r="T404" s="566">
        <v>0</v>
      </c>
      <c r="U404" s="692">
        <v>0</v>
      </c>
    </row>
    <row r="405" spans="1:21" s="78" customFormat="1" ht="13.5" customHeight="1">
      <c r="A405" s="543"/>
      <c r="B405" s="560"/>
      <c r="C405" s="560" t="s">
        <v>589</v>
      </c>
      <c r="D405" s="934" t="s">
        <v>590</v>
      </c>
      <c r="E405" s="960"/>
      <c r="F405" s="593">
        <v>0</v>
      </c>
      <c r="G405" s="566">
        <v>10000</v>
      </c>
      <c r="H405" s="588">
        <v>0</v>
      </c>
      <c r="I405" s="564">
        <v>10000</v>
      </c>
      <c r="J405" s="564">
        <v>10000</v>
      </c>
      <c r="K405" s="564">
        <v>0</v>
      </c>
      <c r="L405" s="564">
        <v>10000</v>
      </c>
      <c r="M405" s="564">
        <v>0</v>
      </c>
      <c r="N405" s="564">
        <v>0</v>
      </c>
      <c r="O405" s="564">
        <v>0</v>
      </c>
      <c r="P405" s="564">
        <v>0</v>
      </c>
      <c r="Q405" s="564">
        <v>0</v>
      </c>
      <c r="R405" s="564">
        <v>0</v>
      </c>
      <c r="S405" s="564">
        <v>0</v>
      </c>
      <c r="T405" s="566">
        <v>0</v>
      </c>
      <c r="U405" s="692">
        <v>0</v>
      </c>
    </row>
    <row r="406" spans="1:21" s="78" customFormat="1" ht="13.5" customHeight="1">
      <c r="A406" s="543"/>
      <c r="B406" s="560" t="s">
        <v>294</v>
      </c>
      <c r="C406" s="560"/>
      <c r="D406" s="934" t="s">
        <v>295</v>
      </c>
      <c r="E406" s="935"/>
      <c r="F406" s="584">
        <f>SUM(F407:F408)</f>
        <v>221856</v>
      </c>
      <c r="G406" s="585">
        <f>SUM(G407:G408)</f>
        <v>226560</v>
      </c>
      <c r="H406" s="588">
        <f t="shared" si="10"/>
        <v>1.0212029424491562</v>
      </c>
      <c r="I406" s="564">
        <v>226560</v>
      </c>
      <c r="J406" s="564">
        <v>226560</v>
      </c>
      <c r="K406" s="564">
        <v>0</v>
      </c>
      <c r="L406" s="564">
        <v>226560</v>
      </c>
      <c r="M406" s="564">
        <v>0</v>
      </c>
      <c r="N406" s="564">
        <v>0</v>
      </c>
      <c r="O406" s="564">
        <v>0</v>
      </c>
      <c r="P406" s="564">
        <v>0</v>
      </c>
      <c r="Q406" s="564">
        <v>0</v>
      </c>
      <c r="R406" s="564">
        <v>0</v>
      </c>
      <c r="S406" s="564">
        <v>0</v>
      </c>
      <c r="T406" s="566">
        <v>0</v>
      </c>
      <c r="U406" s="692">
        <v>0</v>
      </c>
    </row>
    <row r="407" spans="1:21" ht="13.5" customHeight="1">
      <c r="A407" s="576"/>
      <c r="B407" s="577"/>
      <c r="C407" s="577" t="s">
        <v>607</v>
      </c>
      <c r="D407" s="936" t="s">
        <v>608</v>
      </c>
      <c r="E407" s="937"/>
      <c r="F407" s="586">
        <v>180000</v>
      </c>
      <c r="G407" s="579">
        <v>192000</v>
      </c>
      <c r="H407" s="588">
        <f t="shared" si="10"/>
        <v>1.0666666666666667</v>
      </c>
      <c r="I407" s="582">
        <v>192000</v>
      </c>
      <c r="J407" s="582">
        <v>192000</v>
      </c>
      <c r="K407" s="582">
        <v>0</v>
      </c>
      <c r="L407" s="582">
        <v>192000</v>
      </c>
      <c r="M407" s="582">
        <v>0</v>
      </c>
      <c r="N407" s="582">
        <v>0</v>
      </c>
      <c r="O407" s="582">
        <v>0</v>
      </c>
      <c r="P407" s="582">
        <v>0</v>
      </c>
      <c r="Q407" s="582">
        <v>0</v>
      </c>
      <c r="R407" s="582">
        <v>0</v>
      </c>
      <c r="S407" s="582">
        <v>0</v>
      </c>
      <c r="T407" s="579">
        <v>0</v>
      </c>
      <c r="U407" s="699">
        <v>0</v>
      </c>
    </row>
    <row r="408" spans="1:21" ht="13.5" customHeight="1">
      <c r="A408" s="576"/>
      <c r="B408" s="577"/>
      <c r="C408" s="577" t="s">
        <v>589</v>
      </c>
      <c r="D408" s="936" t="s">
        <v>590</v>
      </c>
      <c r="E408" s="937"/>
      <c r="F408" s="583">
        <v>41856</v>
      </c>
      <c r="G408" s="579">
        <v>34560</v>
      </c>
      <c r="H408" s="604">
        <f t="shared" si="10"/>
        <v>0.8256880733944955</v>
      </c>
      <c r="I408" s="582">
        <v>34560</v>
      </c>
      <c r="J408" s="582">
        <v>34560</v>
      </c>
      <c r="K408" s="582">
        <v>0</v>
      </c>
      <c r="L408" s="582">
        <v>34560</v>
      </c>
      <c r="M408" s="582">
        <v>0</v>
      </c>
      <c r="N408" s="582">
        <v>0</v>
      </c>
      <c r="O408" s="582">
        <v>0</v>
      </c>
      <c r="P408" s="582">
        <v>0</v>
      </c>
      <c r="Q408" s="582">
        <v>0</v>
      </c>
      <c r="R408" s="582">
        <v>0</v>
      </c>
      <c r="S408" s="582">
        <v>0</v>
      </c>
      <c r="T408" s="579">
        <v>0</v>
      </c>
      <c r="U408" s="699">
        <v>0</v>
      </c>
    </row>
    <row r="409" spans="1:21" s="634" customFormat="1" ht="13.5" customHeight="1">
      <c r="A409" s="629" t="s">
        <v>296</v>
      </c>
      <c r="B409" s="630"/>
      <c r="C409" s="630"/>
      <c r="D409" s="956" t="s">
        <v>297</v>
      </c>
      <c r="E409" s="957"/>
      <c r="F409" s="623">
        <f>SUM(F439,F416,F410)</f>
        <v>238712</v>
      </c>
      <c r="G409" s="631">
        <f>SUM(G439,G416,G410)</f>
        <v>275425</v>
      </c>
      <c r="H409" s="635">
        <f t="shared" si="10"/>
        <v>1.1537962063071818</v>
      </c>
      <c r="I409" s="636">
        <v>275425</v>
      </c>
      <c r="J409" s="633">
        <v>274425</v>
      </c>
      <c r="K409" s="633">
        <v>123790</v>
      </c>
      <c r="L409" s="633">
        <v>150635</v>
      </c>
      <c r="M409" s="633">
        <v>0</v>
      </c>
      <c r="N409" s="633">
        <v>1000</v>
      </c>
      <c r="O409" s="633">
        <v>0</v>
      </c>
      <c r="P409" s="633">
        <v>0</v>
      </c>
      <c r="Q409" s="633">
        <v>0</v>
      </c>
      <c r="R409" s="633">
        <v>0</v>
      </c>
      <c r="S409" s="633">
        <v>0</v>
      </c>
      <c r="T409" s="704">
        <v>0</v>
      </c>
      <c r="U409" s="705">
        <v>0</v>
      </c>
    </row>
    <row r="410" spans="1:21" s="78" customFormat="1" ht="13.5" customHeight="1">
      <c r="A410" s="544"/>
      <c r="B410" s="545" t="s">
        <v>298</v>
      </c>
      <c r="C410" s="545"/>
      <c r="D410" s="958" t="s">
        <v>299</v>
      </c>
      <c r="E410" s="959"/>
      <c r="F410" s="627">
        <f>SUM(F411:F415)</f>
        <v>70300</v>
      </c>
      <c r="G410" s="589">
        <f>SUM(G411:G415)</f>
        <v>58700</v>
      </c>
      <c r="H410" s="605">
        <f t="shared" si="10"/>
        <v>0.8349928876244666</v>
      </c>
      <c r="I410" s="628">
        <v>58700</v>
      </c>
      <c r="J410" s="628">
        <v>58700</v>
      </c>
      <c r="K410" s="628">
        <v>1000</v>
      </c>
      <c r="L410" s="628">
        <v>57700</v>
      </c>
      <c r="M410" s="628">
        <v>0</v>
      </c>
      <c r="N410" s="628">
        <v>0</v>
      </c>
      <c r="O410" s="628">
        <v>0</v>
      </c>
      <c r="P410" s="628">
        <v>0</v>
      </c>
      <c r="Q410" s="628">
        <v>0</v>
      </c>
      <c r="R410" s="628">
        <v>0</v>
      </c>
      <c r="S410" s="628">
        <v>0</v>
      </c>
      <c r="T410" s="562">
        <v>0</v>
      </c>
      <c r="U410" s="706">
        <v>0</v>
      </c>
    </row>
    <row r="411" spans="1:21" ht="13.5" customHeight="1">
      <c r="A411" s="576"/>
      <c r="B411" s="577"/>
      <c r="C411" s="577" t="s">
        <v>623</v>
      </c>
      <c r="D411" s="936" t="s">
        <v>624</v>
      </c>
      <c r="E411" s="937"/>
      <c r="F411" s="586">
        <v>1250</v>
      </c>
      <c r="G411" s="579">
        <v>1000</v>
      </c>
      <c r="H411" s="588">
        <f t="shared" si="10"/>
        <v>0.8</v>
      </c>
      <c r="I411" s="582">
        <v>1000</v>
      </c>
      <c r="J411" s="582">
        <v>1000</v>
      </c>
      <c r="K411" s="582">
        <v>1000</v>
      </c>
      <c r="L411" s="582">
        <v>0</v>
      </c>
      <c r="M411" s="582">
        <v>0</v>
      </c>
      <c r="N411" s="582">
        <v>0</v>
      </c>
      <c r="O411" s="582">
        <v>0</v>
      </c>
      <c r="P411" s="582">
        <v>0</v>
      </c>
      <c r="Q411" s="582">
        <v>0</v>
      </c>
      <c r="R411" s="582">
        <v>0</v>
      </c>
      <c r="S411" s="582">
        <v>0</v>
      </c>
      <c r="T411" s="579">
        <v>0</v>
      </c>
      <c r="U411" s="699">
        <v>0</v>
      </c>
    </row>
    <row r="412" spans="1:21" ht="13.5" customHeight="1">
      <c r="A412" s="576"/>
      <c r="B412" s="577"/>
      <c r="C412" s="577" t="s">
        <v>605</v>
      </c>
      <c r="D412" s="936" t="s">
        <v>606</v>
      </c>
      <c r="E412" s="937"/>
      <c r="F412" s="581">
        <v>2700</v>
      </c>
      <c r="G412" s="579">
        <v>7200</v>
      </c>
      <c r="H412" s="588">
        <f t="shared" si="10"/>
        <v>2.6666666666666665</v>
      </c>
      <c r="I412" s="582">
        <v>7200</v>
      </c>
      <c r="J412" s="582">
        <v>7200</v>
      </c>
      <c r="K412" s="582">
        <v>0</v>
      </c>
      <c r="L412" s="582">
        <v>7200</v>
      </c>
      <c r="M412" s="582">
        <v>0</v>
      </c>
      <c r="N412" s="582">
        <v>0</v>
      </c>
      <c r="O412" s="582">
        <v>0</v>
      </c>
      <c r="P412" s="582">
        <v>0</v>
      </c>
      <c r="Q412" s="582">
        <v>0</v>
      </c>
      <c r="R412" s="582">
        <v>0</v>
      </c>
      <c r="S412" s="582">
        <v>0</v>
      </c>
      <c r="T412" s="579">
        <v>0</v>
      </c>
      <c r="U412" s="699">
        <v>0</v>
      </c>
    </row>
    <row r="413" spans="1:21" ht="13.5" customHeight="1">
      <c r="A413" s="576"/>
      <c r="B413" s="577"/>
      <c r="C413" s="577" t="s">
        <v>607</v>
      </c>
      <c r="D413" s="936" t="s">
        <v>608</v>
      </c>
      <c r="E413" s="937"/>
      <c r="F413" s="581">
        <v>1000</v>
      </c>
      <c r="G413" s="579">
        <v>1200</v>
      </c>
      <c r="H413" s="588">
        <f t="shared" si="10"/>
        <v>1.2</v>
      </c>
      <c r="I413" s="582">
        <v>1200</v>
      </c>
      <c r="J413" s="582">
        <v>1200</v>
      </c>
      <c r="K413" s="582">
        <v>0</v>
      </c>
      <c r="L413" s="582">
        <v>1200</v>
      </c>
      <c r="M413" s="582">
        <v>0</v>
      </c>
      <c r="N413" s="582">
        <v>0</v>
      </c>
      <c r="O413" s="582">
        <v>0</v>
      </c>
      <c r="P413" s="582">
        <v>0</v>
      </c>
      <c r="Q413" s="582">
        <v>0</v>
      </c>
      <c r="R413" s="582">
        <v>0</v>
      </c>
      <c r="S413" s="582">
        <v>0</v>
      </c>
      <c r="T413" s="579">
        <v>0</v>
      </c>
      <c r="U413" s="699">
        <v>0</v>
      </c>
    </row>
    <row r="414" spans="1:21" ht="13.5" customHeight="1">
      <c r="A414" s="576"/>
      <c r="B414" s="577"/>
      <c r="C414" s="577" t="s">
        <v>589</v>
      </c>
      <c r="D414" s="936" t="s">
        <v>590</v>
      </c>
      <c r="E414" s="937"/>
      <c r="F414" s="581">
        <v>61200</v>
      </c>
      <c r="G414" s="579">
        <v>45000</v>
      </c>
      <c r="H414" s="588">
        <f t="shared" si="10"/>
        <v>0.7352941176470589</v>
      </c>
      <c r="I414" s="582">
        <v>45000</v>
      </c>
      <c r="J414" s="582">
        <v>45000</v>
      </c>
      <c r="K414" s="582">
        <v>0</v>
      </c>
      <c r="L414" s="582">
        <v>45000</v>
      </c>
      <c r="M414" s="582">
        <v>0</v>
      </c>
      <c r="N414" s="582">
        <v>0</v>
      </c>
      <c r="O414" s="582">
        <v>0</v>
      </c>
      <c r="P414" s="582">
        <v>0</v>
      </c>
      <c r="Q414" s="582">
        <v>0</v>
      </c>
      <c r="R414" s="582">
        <v>0</v>
      </c>
      <c r="S414" s="582">
        <v>0</v>
      </c>
      <c r="T414" s="579">
        <v>0</v>
      </c>
      <c r="U414" s="699">
        <v>0</v>
      </c>
    </row>
    <row r="415" spans="1:21" ht="13.5" customHeight="1">
      <c r="A415" s="576"/>
      <c r="B415" s="577"/>
      <c r="C415" s="577" t="s">
        <v>615</v>
      </c>
      <c r="D415" s="936" t="s">
        <v>616</v>
      </c>
      <c r="E415" s="937"/>
      <c r="F415" s="583">
        <v>4150</v>
      </c>
      <c r="G415" s="579">
        <v>4300</v>
      </c>
      <c r="H415" s="588">
        <f t="shared" si="10"/>
        <v>1.036144578313253</v>
      </c>
      <c r="I415" s="582">
        <v>4300</v>
      </c>
      <c r="J415" s="582">
        <v>4300</v>
      </c>
      <c r="K415" s="582">
        <v>0</v>
      </c>
      <c r="L415" s="582">
        <v>4300</v>
      </c>
      <c r="M415" s="582">
        <v>0</v>
      </c>
      <c r="N415" s="582">
        <v>0</v>
      </c>
      <c r="O415" s="582">
        <v>0</v>
      </c>
      <c r="P415" s="582">
        <v>0</v>
      </c>
      <c r="Q415" s="582">
        <v>0</v>
      </c>
      <c r="R415" s="582">
        <v>0</v>
      </c>
      <c r="S415" s="582">
        <v>0</v>
      </c>
      <c r="T415" s="579">
        <v>0</v>
      </c>
      <c r="U415" s="699">
        <v>0</v>
      </c>
    </row>
    <row r="416" spans="1:21" s="78" customFormat="1" ht="13.5" customHeight="1">
      <c r="A416" s="543"/>
      <c r="B416" s="560" t="s">
        <v>300</v>
      </c>
      <c r="C416" s="560"/>
      <c r="D416" s="934" t="s">
        <v>301</v>
      </c>
      <c r="E416" s="935"/>
      <c r="F416" s="584">
        <f>SUM(F417:F438)</f>
        <v>31241</v>
      </c>
      <c r="G416" s="585">
        <f>SUM(G417:G438)</f>
        <v>79524</v>
      </c>
      <c r="H416" s="588">
        <f t="shared" si="10"/>
        <v>2.5455011043180438</v>
      </c>
      <c r="I416" s="564">
        <v>79524</v>
      </c>
      <c r="J416" s="564">
        <v>79524</v>
      </c>
      <c r="K416" s="564">
        <v>18808</v>
      </c>
      <c r="L416" s="564">
        <v>60716</v>
      </c>
      <c r="M416" s="564">
        <v>0</v>
      </c>
      <c r="N416" s="564">
        <v>0</v>
      </c>
      <c r="O416" s="564">
        <v>0</v>
      </c>
      <c r="P416" s="564">
        <v>0</v>
      </c>
      <c r="Q416" s="564">
        <v>0</v>
      </c>
      <c r="R416" s="564">
        <v>0</v>
      </c>
      <c r="S416" s="564">
        <v>0</v>
      </c>
      <c r="T416" s="566">
        <v>0</v>
      </c>
      <c r="U416" s="692">
        <v>0</v>
      </c>
    </row>
    <row r="417" spans="1:21" ht="13.5" customHeight="1">
      <c r="A417" s="576"/>
      <c r="B417" s="577"/>
      <c r="C417" s="577" t="s">
        <v>601</v>
      </c>
      <c r="D417" s="936" t="s">
        <v>602</v>
      </c>
      <c r="E417" s="937"/>
      <c r="F417" s="586">
        <v>0</v>
      </c>
      <c r="G417" s="579">
        <v>2416</v>
      </c>
      <c r="H417" s="588">
        <v>0</v>
      </c>
      <c r="I417" s="582">
        <v>2416</v>
      </c>
      <c r="J417" s="582">
        <v>2416</v>
      </c>
      <c r="K417" s="582">
        <v>2416</v>
      </c>
      <c r="L417" s="582">
        <v>0</v>
      </c>
      <c r="M417" s="582">
        <v>0</v>
      </c>
      <c r="N417" s="582">
        <v>0</v>
      </c>
      <c r="O417" s="582">
        <v>0</v>
      </c>
      <c r="P417" s="582">
        <v>0</v>
      </c>
      <c r="Q417" s="582">
        <v>0</v>
      </c>
      <c r="R417" s="582">
        <v>0</v>
      </c>
      <c r="S417" s="582">
        <v>0</v>
      </c>
      <c r="T417" s="579">
        <v>0</v>
      </c>
      <c r="U417" s="699">
        <v>0</v>
      </c>
    </row>
    <row r="418" spans="1:21" ht="13.5" customHeight="1">
      <c r="A418" s="576"/>
      <c r="B418" s="577"/>
      <c r="C418" s="577" t="s">
        <v>603</v>
      </c>
      <c r="D418" s="936" t="s">
        <v>604</v>
      </c>
      <c r="E418" s="937"/>
      <c r="F418" s="581">
        <v>0</v>
      </c>
      <c r="G418" s="579">
        <v>392</v>
      </c>
      <c r="H418" s="588">
        <v>0</v>
      </c>
      <c r="I418" s="582">
        <v>392</v>
      </c>
      <c r="J418" s="582">
        <v>392</v>
      </c>
      <c r="K418" s="582">
        <v>392</v>
      </c>
      <c r="L418" s="582">
        <v>0</v>
      </c>
      <c r="M418" s="582">
        <v>0</v>
      </c>
      <c r="N418" s="582">
        <v>0</v>
      </c>
      <c r="O418" s="582">
        <v>0</v>
      </c>
      <c r="P418" s="582">
        <v>0</v>
      </c>
      <c r="Q418" s="582">
        <v>0</v>
      </c>
      <c r="R418" s="582">
        <v>0</v>
      </c>
      <c r="S418" s="582">
        <v>0</v>
      </c>
      <c r="T418" s="579">
        <v>0</v>
      </c>
      <c r="U418" s="699">
        <v>0</v>
      </c>
    </row>
    <row r="419" spans="1:21" ht="13.5" customHeight="1">
      <c r="A419" s="576"/>
      <c r="B419" s="577"/>
      <c r="C419" s="577" t="s">
        <v>623</v>
      </c>
      <c r="D419" s="936" t="s">
        <v>624</v>
      </c>
      <c r="E419" s="937"/>
      <c r="F419" s="581">
        <v>17000</v>
      </c>
      <c r="G419" s="579">
        <v>16000</v>
      </c>
      <c r="H419" s="588">
        <f t="shared" si="10"/>
        <v>0.9411764705882353</v>
      </c>
      <c r="I419" s="582">
        <v>16000</v>
      </c>
      <c r="J419" s="582">
        <v>16000</v>
      </c>
      <c r="K419" s="582">
        <v>16000</v>
      </c>
      <c r="L419" s="582">
        <v>0</v>
      </c>
      <c r="M419" s="582">
        <v>0</v>
      </c>
      <c r="N419" s="582">
        <v>0</v>
      </c>
      <c r="O419" s="582">
        <v>0</v>
      </c>
      <c r="P419" s="582">
        <v>0</v>
      </c>
      <c r="Q419" s="582">
        <v>0</v>
      </c>
      <c r="R419" s="582">
        <v>0</v>
      </c>
      <c r="S419" s="582">
        <v>0</v>
      </c>
      <c r="T419" s="579">
        <v>0</v>
      </c>
      <c r="U419" s="699">
        <v>0</v>
      </c>
    </row>
    <row r="420" spans="1:21" ht="13.5" customHeight="1">
      <c r="A420" s="576"/>
      <c r="B420" s="577"/>
      <c r="C420" s="577" t="s">
        <v>605</v>
      </c>
      <c r="D420" s="936" t="s">
        <v>606</v>
      </c>
      <c r="E420" s="937"/>
      <c r="F420" s="581">
        <v>1739</v>
      </c>
      <c r="G420" s="579">
        <v>20787</v>
      </c>
      <c r="H420" s="588">
        <f t="shared" si="10"/>
        <v>11.953421506612996</v>
      </c>
      <c r="I420" s="582">
        <v>20787</v>
      </c>
      <c r="J420" s="582">
        <v>20787</v>
      </c>
      <c r="K420" s="582">
        <v>0</v>
      </c>
      <c r="L420" s="582">
        <v>20787</v>
      </c>
      <c r="M420" s="582">
        <v>0</v>
      </c>
      <c r="N420" s="582">
        <v>0</v>
      </c>
      <c r="O420" s="582">
        <v>0</v>
      </c>
      <c r="P420" s="582">
        <v>0</v>
      </c>
      <c r="Q420" s="582">
        <v>0</v>
      </c>
      <c r="R420" s="582">
        <v>0</v>
      </c>
      <c r="S420" s="582">
        <v>0</v>
      </c>
      <c r="T420" s="579">
        <v>0</v>
      </c>
      <c r="U420" s="699">
        <v>0</v>
      </c>
    </row>
    <row r="421" spans="1:21" ht="13.5" customHeight="1">
      <c r="A421" s="576"/>
      <c r="B421" s="577"/>
      <c r="C421" s="577" t="s">
        <v>607</v>
      </c>
      <c r="D421" s="936" t="s">
        <v>608</v>
      </c>
      <c r="E421" s="937"/>
      <c r="F421" s="581">
        <v>8302</v>
      </c>
      <c r="G421" s="579">
        <v>9198</v>
      </c>
      <c r="H421" s="588">
        <f t="shared" si="10"/>
        <v>1.1079258010118045</v>
      </c>
      <c r="I421" s="582">
        <v>9198</v>
      </c>
      <c r="J421" s="582">
        <v>9198</v>
      </c>
      <c r="K421" s="582">
        <v>0</v>
      </c>
      <c r="L421" s="582">
        <v>9198</v>
      </c>
      <c r="M421" s="582">
        <v>0</v>
      </c>
      <c r="N421" s="582">
        <v>0</v>
      </c>
      <c r="O421" s="582">
        <v>0</v>
      </c>
      <c r="P421" s="582">
        <v>0</v>
      </c>
      <c r="Q421" s="582">
        <v>0</v>
      </c>
      <c r="R421" s="582">
        <v>0</v>
      </c>
      <c r="S421" s="582">
        <v>0</v>
      </c>
      <c r="T421" s="579">
        <v>0</v>
      </c>
      <c r="U421" s="699">
        <v>0</v>
      </c>
    </row>
    <row r="422" spans="1:21" ht="13.5" customHeight="1">
      <c r="A422" s="576"/>
      <c r="B422" s="577"/>
      <c r="C422" s="577" t="s">
        <v>609</v>
      </c>
      <c r="D422" s="936" t="s">
        <v>610</v>
      </c>
      <c r="E422" s="937"/>
      <c r="F422" s="581">
        <v>0</v>
      </c>
      <c r="G422" s="579">
        <v>23244</v>
      </c>
      <c r="H422" s="588">
        <v>0</v>
      </c>
      <c r="I422" s="582">
        <v>23244</v>
      </c>
      <c r="J422" s="582">
        <v>23244</v>
      </c>
      <c r="K422" s="582">
        <v>0</v>
      </c>
      <c r="L422" s="582">
        <v>23244</v>
      </c>
      <c r="M422" s="582">
        <v>0</v>
      </c>
      <c r="N422" s="582">
        <v>0</v>
      </c>
      <c r="O422" s="582">
        <v>0</v>
      </c>
      <c r="P422" s="582">
        <v>0</v>
      </c>
      <c r="Q422" s="582">
        <v>0</v>
      </c>
      <c r="R422" s="582">
        <v>0</v>
      </c>
      <c r="S422" s="582">
        <v>0</v>
      </c>
      <c r="T422" s="579">
        <v>0</v>
      </c>
      <c r="U422" s="699">
        <v>0</v>
      </c>
    </row>
    <row r="423" spans="1:21" ht="13.5" customHeight="1">
      <c r="A423" s="576"/>
      <c r="B423" s="577"/>
      <c r="C423" s="577" t="s">
        <v>589</v>
      </c>
      <c r="D423" s="936" t="s">
        <v>590</v>
      </c>
      <c r="E423" s="937"/>
      <c r="F423" s="581">
        <v>1000</v>
      </c>
      <c r="G423" s="579">
        <v>4287</v>
      </c>
      <c r="H423" s="588">
        <f t="shared" si="10"/>
        <v>4.287</v>
      </c>
      <c r="I423" s="582">
        <v>4287</v>
      </c>
      <c r="J423" s="582">
        <v>4287</v>
      </c>
      <c r="K423" s="582">
        <v>0</v>
      </c>
      <c r="L423" s="582">
        <v>4287</v>
      </c>
      <c r="M423" s="582">
        <v>0</v>
      </c>
      <c r="N423" s="582">
        <v>0</v>
      </c>
      <c r="O423" s="582">
        <v>0</v>
      </c>
      <c r="P423" s="582">
        <v>0</v>
      </c>
      <c r="Q423" s="582">
        <v>0</v>
      </c>
      <c r="R423" s="582">
        <v>0</v>
      </c>
      <c r="S423" s="582">
        <v>0</v>
      </c>
      <c r="T423" s="579">
        <v>0</v>
      </c>
      <c r="U423" s="699">
        <v>0</v>
      </c>
    </row>
    <row r="424" spans="1:21" s="78" customFormat="1" ht="21.75" customHeight="1">
      <c r="A424" s="898"/>
      <c r="B424" s="898"/>
      <c r="C424" s="898"/>
      <c r="D424" s="898"/>
      <c r="E424" s="898"/>
      <c r="F424" s="898"/>
      <c r="G424" s="898"/>
      <c r="H424" s="898"/>
      <c r="I424" s="898"/>
      <c r="J424" s="898"/>
      <c r="K424" s="898"/>
      <c r="L424" s="898"/>
      <c r="M424" s="898"/>
      <c r="N424" s="898"/>
      <c r="O424" s="898"/>
      <c r="P424" s="898"/>
      <c r="Q424" s="898"/>
      <c r="R424" s="898"/>
      <c r="S424" s="898"/>
      <c r="T424" s="898"/>
      <c r="U424" s="898"/>
    </row>
    <row r="425" spans="1:21" s="78" customFormat="1" ht="21" customHeight="1">
      <c r="A425" s="898"/>
      <c r="B425" s="898"/>
      <c r="C425" s="898"/>
      <c r="D425" s="898"/>
      <c r="E425" s="898"/>
      <c r="F425" s="898"/>
      <c r="G425" s="898"/>
      <c r="H425" s="898"/>
      <c r="I425" s="898"/>
      <c r="J425" s="898"/>
      <c r="K425" s="898"/>
      <c r="L425" s="898"/>
      <c r="M425" s="898"/>
      <c r="N425" s="898"/>
      <c r="O425" s="898"/>
      <c r="P425" s="898"/>
      <c r="Q425" s="898"/>
      <c r="R425" s="898"/>
      <c r="S425" s="898"/>
      <c r="T425" s="899"/>
      <c r="U425" s="676"/>
    </row>
    <row r="426" spans="1:21" s="78" customFormat="1" ht="27" customHeight="1">
      <c r="A426" s="898"/>
      <c r="B426" s="898"/>
      <c r="C426" s="898"/>
      <c r="D426" s="898"/>
      <c r="E426" s="898"/>
      <c r="F426" s="898"/>
      <c r="G426" s="898"/>
      <c r="H426" s="898"/>
      <c r="I426" s="898"/>
      <c r="J426" s="898"/>
      <c r="K426" s="898"/>
      <c r="L426" s="898"/>
      <c r="M426" s="898"/>
      <c r="N426" s="898"/>
      <c r="O426" s="898"/>
      <c r="P426" s="898"/>
      <c r="Q426" s="898"/>
      <c r="R426" s="898"/>
      <c r="S426" s="898"/>
      <c r="T426" s="898"/>
      <c r="U426" s="898"/>
    </row>
    <row r="427" spans="1:21" ht="13.5" customHeight="1" hidden="1">
      <c r="A427" s="541"/>
      <c r="B427" s="950"/>
      <c r="C427" s="950"/>
      <c r="D427" s="951"/>
      <c r="E427" s="952"/>
      <c r="F427" s="953"/>
      <c r="G427" s="954"/>
      <c r="H427" s="542"/>
      <c r="I427" s="955"/>
      <c r="J427" s="955"/>
      <c r="K427" s="955"/>
      <c r="L427" s="955"/>
      <c r="M427" s="955"/>
      <c r="N427" s="955"/>
      <c r="O427" s="955"/>
      <c r="P427" s="955"/>
      <c r="Q427" s="955"/>
      <c r="R427" s="955"/>
      <c r="S427" s="955"/>
      <c r="T427" s="955"/>
      <c r="U427" s="955"/>
    </row>
    <row r="428" spans="1:21" s="78" customFormat="1" ht="18" customHeight="1">
      <c r="A428" s="909" t="s">
        <v>13</v>
      </c>
      <c r="B428" s="941" t="s">
        <v>217</v>
      </c>
      <c r="C428" s="941" t="s">
        <v>14</v>
      </c>
      <c r="D428" s="909" t="s">
        <v>236</v>
      </c>
      <c r="E428" s="910"/>
      <c r="F428" s="913" t="s">
        <v>556</v>
      </c>
      <c r="G428" s="907" t="s">
        <v>476</v>
      </c>
      <c r="H428" s="901" t="s">
        <v>137</v>
      </c>
      <c r="I428" s="904" t="s">
        <v>557</v>
      </c>
      <c r="J428" s="893"/>
      <c r="K428" s="893"/>
      <c r="L428" s="893"/>
      <c r="M428" s="893"/>
      <c r="N428" s="893"/>
      <c r="O428" s="893"/>
      <c r="P428" s="893"/>
      <c r="Q428" s="893"/>
      <c r="R428" s="893"/>
      <c r="S428" s="893"/>
      <c r="T428" s="893"/>
      <c r="U428" s="894"/>
    </row>
    <row r="429" spans="1:21" s="78" customFormat="1" ht="11.25" customHeight="1">
      <c r="A429" s="900"/>
      <c r="B429" s="942"/>
      <c r="C429" s="942"/>
      <c r="D429" s="900"/>
      <c r="E429" s="897"/>
      <c r="F429" s="905"/>
      <c r="G429" s="900"/>
      <c r="H429" s="902"/>
      <c r="I429" s="941" t="s">
        <v>558</v>
      </c>
      <c r="J429" s="909" t="s">
        <v>559</v>
      </c>
      <c r="K429" s="895"/>
      <c r="L429" s="895"/>
      <c r="M429" s="895"/>
      <c r="N429" s="895"/>
      <c r="O429" s="895"/>
      <c r="P429" s="895"/>
      <c r="Q429" s="910"/>
      <c r="R429" s="941" t="s">
        <v>560</v>
      </c>
      <c r="S429" s="904" t="s">
        <v>559</v>
      </c>
      <c r="T429" s="893"/>
      <c r="U429" s="894"/>
    </row>
    <row r="430" spans="1:21" s="78" customFormat="1" ht="2.25" customHeight="1">
      <c r="A430" s="900"/>
      <c r="B430" s="942"/>
      <c r="C430" s="942"/>
      <c r="D430" s="900"/>
      <c r="E430" s="897"/>
      <c r="F430" s="905"/>
      <c r="G430" s="900"/>
      <c r="H430" s="902"/>
      <c r="I430" s="942"/>
      <c r="J430" s="911"/>
      <c r="K430" s="896"/>
      <c r="L430" s="896"/>
      <c r="M430" s="896"/>
      <c r="N430" s="896"/>
      <c r="O430" s="896"/>
      <c r="P430" s="896"/>
      <c r="Q430" s="912"/>
      <c r="R430" s="942"/>
      <c r="S430" s="941" t="s">
        <v>561</v>
      </c>
      <c r="T430" s="909" t="s">
        <v>562</v>
      </c>
      <c r="U430" s="938" t="s">
        <v>563</v>
      </c>
    </row>
    <row r="431" spans="1:21" s="78" customFormat="1" ht="5.25" customHeight="1">
      <c r="A431" s="900"/>
      <c r="B431" s="942"/>
      <c r="C431" s="942"/>
      <c r="D431" s="900"/>
      <c r="E431" s="897"/>
      <c r="F431" s="905"/>
      <c r="G431" s="900"/>
      <c r="H431" s="902"/>
      <c r="I431" s="942"/>
      <c r="J431" s="941" t="s">
        <v>564</v>
      </c>
      <c r="K431" s="909" t="s">
        <v>559</v>
      </c>
      <c r="L431" s="910"/>
      <c r="M431" s="941" t="s">
        <v>565</v>
      </c>
      <c r="N431" s="941" t="s">
        <v>566</v>
      </c>
      <c r="O431" s="941" t="s">
        <v>567</v>
      </c>
      <c r="P431" s="941" t="s">
        <v>568</v>
      </c>
      <c r="Q431" s="941" t="s">
        <v>569</v>
      </c>
      <c r="R431" s="942"/>
      <c r="S431" s="942"/>
      <c r="T431" s="911"/>
      <c r="U431" s="939"/>
    </row>
    <row r="432" spans="1:21" s="78" customFormat="1" ht="2.25" customHeight="1">
      <c r="A432" s="900"/>
      <c r="B432" s="942"/>
      <c r="C432" s="942"/>
      <c r="D432" s="900"/>
      <c r="E432" s="897"/>
      <c r="F432" s="905"/>
      <c r="G432" s="900"/>
      <c r="H432" s="902"/>
      <c r="I432" s="942"/>
      <c r="J432" s="942"/>
      <c r="K432" s="911"/>
      <c r="L432" s="912"/>
      <c r="M432" s="942"/>
      <c r="N432" s="942"/>
      <c r="O432" s="942"/>
      <c r="P432" s="942"/>
      <c r="Q432" s="942"/>
      <c r="R432" s="942"/>
      <c r="S432" s="942"/>
      <c r="T432" s="909" t="s">
        <v>570</v>
      </c>
      <c r="U432" s="939"/>
    </row>
    <row r="433" spans="1:21" s="78" customFormat="1" ht="55.5" customHeight="1">
      <c r="A433" s="911"/>
      <c r="B433" s="908"/>
      <c r="C433" s="908"/>
      <c r="D433" s="911"/>
      <c r="E433" s="912"/>
      <c r="F433" s="906"/>
      <c r="G433" s="911"/>
      <c r="H433" s="903"/>
      <c r="I433" s="908"/>
      <c r="J433" s="908"/>
      <c r="K433" s="546" t="s">
        <v>571</v>
      </c>
      <c r="L433" s="546" t="s">
        <v>572</v>
      </c>
      <c r="M433" s="908"/>
      <c r="N433" s="908"/>
      <c r="O433" s="908"/>
      <c r="P433" s="908"/>
      <c r="Q433" s="908"/>
      <c r="R433" s="908"/>
      <c r="S433" s="908"/>
      <c r="T433" s="911"/>
      <c r="U433" s="940"/>
    </row>
    <row r="434" spans="1:21" s="79" customFormat="1" ht="8.25" customHeight="1">
      <c r="A434" s="547" t="s">
        <v>477</v>
      </c>
      <c r="B434" s="548" t="s">
        <v>478</v>
      </c>
      <c r="C434" s="548" t="s">
        <v>479</v>
      </c>
      <c r="D434" s="932" t="s">
        <v>480</v>
      </c>
      <c r="E434" s="933"/>
      <c r="F434" s="549" t="s">
        <v>573</v>
      </c>
      <c r="G434" s="547" t="s">
        <v>574</v>
      </c>
      <c r="H434" s="547" t="s">
        <v>575</v>
      </c>
      <c r="I434" s="551" t="s">
        <v>576</v>
      </c>
      <c r="J434" s="551" t="s">
        <v>577</v>
      </c>
      <c r="K434" s="551" t="s">
        <v>578</v>
      </c>
      <c r="L434" s="551" t="s">
        <v>579</v>
      </c>
      <c r="M434" s="551" t="s">
        <v>580</v>
      </c>
      <c r="N434" s="551" t="s">
        <v>581</v>
      </c>
      <c r="O434" s="551" t="s">
        <v>582</v>
      </c>
      <c r="P434" s="551" t="s">
        <v>583</v>
      </c>
      <c r="Q434" s="551" t="s">
        <v>584</v>
      </c>
      <c r="R434" s="551" t="s">
        <v>585</v>
      </c>
      <c r="S434" s="551" t="s">
        <v>586</v>
      </c>
      <c r="T434" s="547" t="s">
        <v>587</v>
      </c>
      <c r="U434" s="552" t="s">
        <v>588</v>
      </c>
    </row>
    <row r="435" spans="1:21" ht="17.25" customHeight="1">
      <c r="A435" s="576"/>
      <c r="B435" s="577"/>
      <c r="C435" s="577" t="s">
        <v>633</v>
      </c>
      <c r="D435" s="936" t="s">
        <v>634</v>
      </c>
      <c r="E435" s="937"/>
      <c r="F435" s="581">
        <v>1600</v>
      </c>
      <c r="G435" s="579">
        <v>1600</v>
      </c>
      <c r="H435" s="592">
        <f>G435/F435</f>
        <v>1</v>
      </c>
      <c r="I435" s="582">
        <v>1600</v>
      </c>
      <c r="J435" s="582">
        <v>1600</v>
      </c>
      <c r="K435" s="582">
        <v>0</v>
      </c>
      <c r="L435" s="582">
        <v>1600</v>
      </c>
      <c r="M435" s="582">
        <v>0</v>
      </c>
      <c r="N435" s="582">
        <v>0</v>
      </c>
      <c r="O435" s="582">
        <v>0</v>
      </c>
      <c r="P435" s="582">
        <v>0</v>
      </c>
      <c r="Q435" s="582">
        <v>0</v>
      </c>
      <c r="R435" s="582">
        <v>0</v>
      </c>
      <c r="S435" s="582">
        <v>0</v>
      </c>
      <c r="T435" s="579">
        <v>0</v>
      </c>
      <c r="U435" s="699">
        <v>0</v>
      </c>
    </row>
    <row r="436" spans="1:21" ht="13.5" customHeight="1">
      <c r="A436" s="576"/>
      <c r="B436" s="577"/>
      <c r="C436" s="577" t="s">
        <v>615</v>
      </c>
      <c r="D436" s="936" t="s">
        <v>616</v>
      </c>
      <c r="E436" s="937"/>
      <c r="F436" s="581">
        <v>600</v>
      </c>
      <c r="G436" s="579">
        <v>600</v>
      </c>
      <c r="H436" s="592">
        <f aca="true" t="shared" si="11" ref="H436:H460">G436/F436</f>
        <v>1</v>
      </c>
      <c r="I436" s="582">
        <v>600</v>
      </c>
      <c r="J436" s="582">
        <v>600</v>
      </c>
      <c r="K436" s="582">
        <v>0</v>
      </c>
      <c r="L436" s="582">
        <v>600</v>
      </c>
      <c r="M436" s="582">
        <v>0</v>
      </c>
      <c r="N436" s="582">
        <v>0</v>
      </c>
      <c r="O436" s="582">
        <v>0</v>
      </c>
      <c r="P436" s="582">
        <v>0</v>
      </c>
      <c r="Q436" s="582">
        <v>0</v>
      </c>
      <c r="R436" s="582">
        <v>0</v>
      </c>
      <c r="S436" s="582">
        <v>0</v>
      </c>
      <c r="T436" s="579">
        <v>0</v>
      </c>
      <c r="U436" s="699">
        <v>0</v>
      </c>
    </row>
    <row r="437" spans="1:21" ht="17.25" customHeight="1">
      <c r="A437" s="576"/>
      <c r="B437" s="577"/>
      <c r="C437" s="577" t="s">
        <v>637</v>
      </c>
      <c r="D437" s="936" t="s">
        <v>638</v>
      </c>
      <c r="E437" s="937"/>
      <c r="F437" s="581">
        <v>300</v>
      </c>
      <c r="G437" s="579">
        <v>300</v>
      </c>
      <c r="H437" s="592">
        <f t="shared" si="11"/>
        <v>1</v>
      </c>
      <c r="I437" s="582">
        <v>300</v>
      </c>
      <c r="J437" s="582">
        <v>300</v>
      </c>
      <c r="K437" s="582">
        <v>0</v>
      </c>
      <c r="L437" s="582">
        <v>300</v>
      </c>
      <c r="M437" s="582">
        <v>0</v>
      </c>
      <c r="N437" s="582">
        <v>0</v>
      </c>
      <c r="O437" s="582">
        <v>0</v>
      </c>
      <c r="P437" s="582">
        <v>0</v>
      </c>
      <c r="Q437" s="582">
        <v>0</v>
      </c>
      <c r="R437" s="582">
        <v>0</v>
      </c>
      <c r="S437" s="582">
        <v>0</v>
      </c>
      <c r="T437" s="579">
        <v>0</v>
      </c>
      <c r="U437" s="699">
        <v>0</v>
      </c>
    </row>
    <row r="438" spans="1:21" ht="17.25" customHeight="1">
      <c r="A438" s="576"/>
      <c r="B438" s="577"/>
      <c r="C438" s="577" t="s">
        <v>639</v>
      </c>
      <c r="D438" s="936" t="s">
        <v>640</v>
      </c>
      <c r="E438" s="937"/>
      <c r="F438" s="583">
        <v>700</v>
      </c>
      <c r="G438" s="579">
        <v>700</v>
      </c>
      <c r="H438" s="592">
        <f t="shared" si="11"/>
        <v>1</v>
      </c>
      <c r="I438" s="582">
        <v>700</v>
      </c>
      <c r="J438" s="582">
        <v>700</v>
      </c>
      <c r="K438" s="582">
        <v>0</v>
      </c>
      <c r="L438" s="582">
        <v>700</v>
      </c>
      <c r="M438" s="582">
        <v>0</v>
      </c>
      <c r="N438" s="582">
        <v>0</v>
      </c>
      <c r="O438" s="582">
        <v>0</v>
      </c>
      <c r="P438" s="582">
        <v>0</v>
      </c>
      <c r="Q438" s="582">
        <v>0</v>
      </c>
      <c r="R438" s="582">
        <v>0</v>
      </c>
      <c r="S438" s="582">
        <v>0</v>
      </c>
      <c r="T438" s="579">
        <v>0</v>
      </c>
      <c r="U438" s="699">
        <v>0</v>
      </c>
    </row>
    <row r="439" spans="1:21" s="78" customFormat="1" ht="13.5" customHeight="1">
      <c r="A439" s="543"/>
      <c r="B439" s="560" t="s">
        <v>302</v>
      </c>
      <c r="C439" s="560"/>
      <c r="D439" s="934" t="s">
        <v>303</v>
      </c>
      <c r="E439" s="935"/>
      <c r="F439" s="584">
        <f>SUM(F440:F456)</f>
        <v>137171</v>
      </c>
      <c r="G439" s="585">
        <f>SUM(G440:G456)</f>
        <v>137201</v>
      </c>
      <c r="H439" s="592">
        <f t="shared" si="11"/>
        <v>1.0002187051198868</v>
      </c>
      <c r="I439" s="564">
        <v>137201</v>
      </c>
      <c r="J439" s="564">
        <v>136201</v>
      </c>
      <c r="K439" s="564">
        <v>103982</v>
      </c>
      <c r="L439" s="564">
        <v>32219</v>
      </c>
      <c r="M439" s="564">
        <v>0</v>
      </c>
      <c r="N439" s="564">
        <v>1000</v>
      </c>
      <c r="O439" s="564">
        <v>0</v>
      </c>
      <c r="P439" s="564">
        <v>0</v>
      </c>
      <c r="Q439" s="564">
        <v>0</v>
      </c>
      <c r="R439" s="564">
        <v>0</v>
      </c>
      <c r="S439" s="564">
        <v>0</v>
      </c>
      <c r="T439" s="566">
        <v>0</v>
      </c>
      <c r="U439" s="692">
        <v>0</v>
      </c>
    </row>
    <row r="440" spans="1:21" ht="13.5" customHeight="1">
      <c r="A440" s="576"/>
      <c r="B440" s="577"/>
      <c r="C440" s="577" t="s">
        <v>595</v>
      </c>
      <c r="D440" s="936" t="s">
        <v>596</v>
      </c>
      <c r="E440" s="937"/>
      <c r="F440" s="586">
        <v>1000</v>
      </c>
      <c r="G440" s="579">
        <v>1000</v>
      </c>
      <c r="H440" s="592">
        <f t="shared" si="11"/>
        <v>1</v>
      </c>
      <c r="I440" s="582">
        <v>1000</v>
      </c>
      <c r="J440" s="582">
        <v>0</v>
      </c>
      <c r="K440" s="582">
        <v>0</v>
      </c>
      <c r="L440" s="582">
        <v>0</v>
      </c>
      <c r="M440" s="582">
        <v>0</v>
      </c>
      <c r="N440" s="582">
        <v>1000</v>
      </c>
      <c r="O440" s="582">
        <v>0</v>
      </c>
      <c r="P440" s="582">
        <v>0</v>
      </c>
      <c r="Q440" s="582">
        <v>0</v>
      </c>
      <c r="R440" s="582">
        <v>0</v>
      </c>
      <c r="S440" s="582">
        <v>0</v>
      </c>
      <c r="T440" s="579">
        <v>0</v>
      </c>
      <c r="U440" s="699">
        <v>0</v>
      </c>
    </row>
    <row r="441" spans="1:21" ht="13.5" customHeight="1">
      <c r="A441" s="576"/>
      <c r="B441" s="577"/>
      <c r="C441" s="577" t="s">
        <v>597</v>
      </c>
      <c r="D441" s="936" t="s">
        <v>598</v>
      </c>
      <c r="E441" s="937"/>
      <c r="F441" s="581">
        <v>81441</v>
      </c>
      <c r="G441" s="579">
        <v>80944</v>
      </c>
      <c r="H441" s="592">
        <f t="shared" si="11"/>
        <v>0.9938974226740831</v>
      </c>
      <c r="I441" s="582">
        <v>80944</v>
      </c>
      <c r="J441" s="582">
        <v>80944</v>
      </c>
      <c r="K441" s="582">
        <v>80944</v>
      </c>
      <c r="L441" s="582">
        <v>0</v>
      </c>
      <c r="M441" s="582">
        <v>0</v>
      </c>
      <c r="N441" s="582">
        <v>0</v>
      </c>
      <c r="O441" s="582">
        <v>0</v>
      </c>
      <c r="P441" s="582">
        <v>0</v>
      </c>
      <c r="Q441" s="582">
        <v>0</v>
      </c>
      <c r="R441" s="582">
        <v>0</v>
      </c>
      <c r="S441" s="582">
        <v>0</v>
      </c>
      <c r="T441" s="579">
        <v>0</v>
      </c>
      <c r="U441" s="699">
        <v>0</v>
      </c>
    </row>
    <row r="442" spans="1:21" ht="13.5" customHeight="1">
      <c r="A442" s="576"/>
      <c r="B442" s="577"/>
      <c r="C442" s="577" t="s">
        <v>599</v>
      </c>
      <c r="D442" s="936" t="s">
        <v>600</v>
      </c>
      <c r="E442" s="937"/>
      <c r="F442" s="581">
        <v>6663</v>
      </c>
      <c r="G442" s="579">
        <v>6648</v>
      </c>
      <c r="H442" s="592">
        <f t="shared" si="11"/>
        <v>0.9977487618190004</v>
      </c>
      <c r="I442" s="582">
        <v>6648</v>
      </c>
      <c r="J442" s="582">
        <v>6648</v>
      </c>
      <c r="K442" s="582">
        <v>6648</v>
      </c>
      <c r="L442" s="582">
        <v>0</v>
      </c>
      <c r="M442" s="582">
        <v>0</v>
      </c>
      <c r="N442" s="582">
        <v>0</v>
      </c>
      <c r="O442" s="582">
        <v>0</v>
      </c>
      <c r="P442" s="582">
        <v>0</v>
      </c>
      <c r="Q442" s="582">
        <v>0</v>
      </c>
      <c r="R442" s="582">
        <v>0</v>
      </c>
      <c r="S442" s="582">
        <v>0</v>
      </c>
      <c r="T442" s="579">
        <v>0</v>
      </c>
      <c r="U442" s="699">
        <v>0</v>
      </c>
    </row>
    <row r="443" spans="1:21" ht="13.5" customHeight="1">
      <c r="A443" s="576"/>
      <c r="B443" s="577"/>
      <c r="C443" s="577" t="s">
        <v>601</v>
      </c>
      <c r="D443" s="936" t="s">
        <v>602</v>
      </c>
      <c r="E443" s="937"/>
      <c r="F443" s="581">
        <v>13320</v>
      </c>
      <c r="G443" s="579">
        <v>13410</v>
      </c>
      <c r="H443" s="592">
        <f t="shared" si="11"/>
        <v>1.0067567567567568</v>
      </c>
      <c r="I443" s="582">
        <v>13410</v>
      </c>
      <c r="J443" s="582">
        <v>13410</v>
      </c>
      <c r="K443" s="582">
        <v>13410</v>
      </c>
      <c r="L443" s="582">
        <v>0</v>
      </c>
      <c r="M443" s="582">
        <v>0</v>
      </c>
      <c r="N443" s="582">
        <v>0</v>
      </c>
      <c r="O443" s="582">
        <v>0</v>
      </c>
      <c r="P443" s="582">
        <v>0</v>
      </c>
      <c r="Q443" s="582">
        <v>0</v>
      </c>
      <c r="R443" s="582">
        <v>0</v>
      </c>
      <c r="S443" s="582">
        <v>0</v>
      </c>
      <c r="T443" s="579">
        <v>0</v>
      </c>
      <c r="U443" s="699">
        <v>0</v>
      </c>
    </row>
    <row r="444" spans="1:21" ht="13.5" customHeight="1">
      <c r="A444" s="576"/>
      <c r="B444" s="577"/>
      <c r="C444" s="577" t="s">
        <v>603</v>
      </c>
      <c r="D444" s="936" t="s">
        <v>604</v>
      </c>
      <c r="E444" s="937"/>
      <c r="F444" s="581">
        <v>2160</v>
      </c>
      <c r="G444" s="579">
        <v>2180</v>
      </c>
      <c r="H444" s="592">
        <f t="shared" si="11"/>
        <v>1.0092592592592593</v>
      </c>
      <c r="I444" s="582">
        <v>2180</v>
      </c>
      <c r="J444" s="582">
        <v>2180</v>
      </c>
      <c r="K444" s="582">
        <v>2180</v>
      </c>
      <c r="L444" s="582">
        <v>0</v>
      </c>
      <c r="M444" s="582">
        <v>0</v>
      </c>
      <c r="N444" s="582">
        <v>0</v>
      </c>
      <c r="O444" s="582">
        <v>0</v>
      </c>
      <c r="P444" s="582">
        <v>0</v>
      </c>
      <c r="Q444" s="582">
        <v>0</v>
      </c>
      <c r="R444" s="582">
        <v>0</v>
      </c>
      <c r="S444" s="582">
        <v>0</v>
      </c>
      <c r="T444" s="579">
        <v>0</v>
      </c>
      <c r="U444" s="699">
        <v>0</v>
      </c>
    </row>
    <row r="445" spans="1:21" ht="13.5" customHeight="1">
      <c r="A445" s="576"/>
      <c r="B445" s="577"/>
      <c r="C445" s="577" t="s">
        <v>623</v>
      </c>
      <c r="D445" s="936" t="s">
        <v>624</v>
      </c>
      <c r="E445" s="937"/>
      <c r="F445" s="581">
        <v>800</v>
      </c>
      <c r="G445" s="579">
        <v>800</v>
      </c>
      <c r="H445" s="592">
        <f t="shared" si="11"/>
        <v>1</v>
      </c>
      <c r="I445" s="582">
        <v>800</v>
      </c>
      <c r="J445" s="582">
        <v>800</v>
      </c>
      <c r="K445" s="582">
        <v>800</v>
      </c>
      <c r="L445" s="582">
        <v>0</v>
      </c>
      <c r="M445" s="582">
        <v>0</v>
      </c>
      <c r="N445" s="582">
        <v>0</v>
      </c>
      <c r="O445" s="582">
        <v>0</v>
      </c>
      <c r="P445" s="582">
        <v>0</v>
      </c>
      <c r="Q445" s="582">
        <v>0</v>
      </c>
      <c r="R445" s="582">
        <v>0</v>
      </c>
      <c r="S445" s="582">
        <v>0</v>
      </c>
      <c r="T445" s="579">
        <v>0</v>
      </c>
      <c r="U445" s="699">
        <v>0</v>
      </c>
    </row>
    <row r="446" spans="1:21" ht="13.5" customHeight="1">
      <c r="A446" s="576"/>
      <c r="B446" s="577"/>
      <c r="C446" s="577" t="s">
        <v>605</v>
      </c>
      <c r="D446" s="936" t="s">
        <v>606</v>
      </c>
      <c r="E446" s="937"/>
      <c r="F446" s="581">
        <v>11231</v>
      </c>
      <c r="G446" s="579">
        <v>10650</v>
      </c>
      <c r="H446" s="592">
        <f t="shared" si="11"/>
        <v>0.9482681862701451</v>
      </c>
      <c r="I446" s="582">
        <v>10650</v>
      </c>
      <c r="J446" s="582">
        <v>10650</v>
      </c>
      <c r="K446" s="582">
        <v>0</v>
      </c>
      <c r="L446" s="582">
        <v>10650</v>
      </c>
      <c r="M446" s="582">
        <v>0</v>
      </c>
      <c r="N446" s="582">
        <v>0</v>
      </c>
      <c r="O446" s="582">
        <v>0</v>
      </c>
      <c r="P446" s="582">
        <v>0</v>
      </c>
      <c r="Q446" s="582">
        <v>0</v>
      </c>
      <c r="R446" s="582">
        <v>0</v>
      </c>
      <c r="S446" s="582">
        <v>0</v>
      </c>
      <c r="T446" s="579">
        <v>0</v>
      </c>
      <c r="U446" s="699">
        <v>0</v>
      </c>
    </row>
    <row r="447" spans="1:21" ht="17.25" customHeight="1">
      <c r="A447" s="576"/>
      <c r="B447" s="577"/>
      <c r="C447" s="577" t="s">
        <v>651</v>
      </c>
      <c r="D447" s="936" t="s">
        <v>652</v>
      </c>
      <c r="E447" s="937"/>
      <c r="F447" s="581">
        <v>10000</v>
      </c>
      <c r="G447" s="579">
        <v>10000</v>
      </c>
      <c r="H447" s="592">
        <f t="shared" si="11"/>
        <v>1</v>
      </c>
      <c r="I447" s="582">
        <v>10000</v>
      </c>
      <c r="J447" s="582">
        <v>10000</v>
      </c>
      <c r="K447" s="582">
        <v>0</v>
      </c>
      <c r="L447" s="582">
        <v>10000</v>
      </c>
      <c r="M447" s="582">
        <v>0</v>
      </c>
      <c r="N447" s="582">
        <v>0</v>
      </c>
      <c r="O447" s="582">
        <v>0</v>
      </c>
      <c r="P447" s="582">
        <v>0</v>
      </c>
      <c r="Q447" s="582">
        <v>0</v>
      </c>
      <c r="R447" s="582">
        <v>0</v>
      </c>
      <c r="S447" s="582">
        <v>0</v>
      </c>
      <c r="T447" s="579">
        <v>0</v>
      </c>
      <c r="U447" s="699">
        <v>0</v>
      </c>
    </row>
    <row r="448" spans="1:21" ht="13.5" customHeight="1">
      <c r="A448" s="576"/>
      <c r="B448" s="577"/>
      <c r="C448" s="577" t="s">
        <v>609</v>
      </c>
      <c r="D448" s="936" t="s">
        <v>610</v>
      </c>
      <c r="E448" s="937"/>
      <c r="F448" s="581">
        <v>1500</v>
      </c>
      <c r="G448" s="579">
        <v>1500</v>
      </c>
      <c r="H448" s="592">
        <f t="shared" si="11"/>
        <v>1</v>
      </c>
      <c r="I448" s="582">
        <v>1500</v>
      </c>
      <c r="J448" s="582">
        <v>1500</v>
      </c>
      <c r="K448" s="582">
        <v>0</v>
      </c>
      <c r="L448" s="582">
        <v>1500</v>
      </c>
      <c r="M448" s="582">
        <v>0</v>
      </c>
      <c r="N448" s="582">
        <v>0</v>
      </c>
      <c r="O448" s="582">
        <v>0</v>
      </c>
      <c r="P448" s="582">
        <v>0</v>
      </c>
      <c r="Q448" s="582">
        <v>0</v>
      </c>
      <c r="R448" s="582">
        <v>0</v>
      </c>
      <c r="S448" s="582">
        <v>0</v>
      </c>
      <c r="T448" s="579">
        <v>0</v>
      </c>
      <c r="U448" s="699">
        <v>0</v>
      </c>
    </row>
    <row r="449" spans="1:21" ht="13.5" customHeight="1">
      <c r="A449" s="576"/>
      <c r="B449" s="577"/>
      <c r="C449" s="577" t="s">
        <v>589</v>
      </c>
      <c r="D449" s="936" t="s">
        <v>590</v>
      </c>
      <c r="E449" s="937"/>
      <c r="F449" s="581">
        <v>1045</v>
      </c>
      <c r="G449" s="579">
        <v>1150</v>
      </c>
      <c r="H449" s="592">
        <f t="shared" si="11"/>
        <v>1.1004784688995215</v>
      </c>
      <c r="I449" s="582">
        <v>1150</v>
      </c>
      <c r="J449" s="582">
        <v>1150</v>
      </c>
      <c r="K449" s="582">
        <v>0</v>
      </c>
      <c r="L449" s="582">
        <v>1150</v>
      </c>
      <c r="M449" s="582">
        <v>0</v>
      </c>
      <c r="N449" s="582">
        <v>0</v>
      </c>
      <c r="O449" s="582">
        <v>0</v>
      </c>
      <c r="P449" s="582">
        <v>0</v>
      </c>
      <c r="Q449" s="582">
        <v>0</v>
      </c>
      <c r="R449" s="582">
        <v>0</v>
      </c>
      <c r="S449" s="582">
        <v>0</v>
      </c>
      <c r="T449" s="579">
        <v>0</v>
      </c>
      <c r="U449" s="699">
        <v>0</v>
      </c>
    </row>
    <row r="450" spans="1:21" ht="13.5" customHeight="1">
      <c r="A450" s="576"/>
      <c r="B450" s="577"/>
      <c r="C450" s="577" t="s">
        <v>629</v>
      </c>
      <c r="D450" s="936" t="s">
        <v>630</v>
      </c>
      <c r="E450" s="937"/>
      <c r="F450" s="581">
        <v>720</v>
      </c>
      <c r="G450" s="579">
        <v>720</v>
      </c>
      <c r="H450" s="592">
        <f t="shared" si="11"/>
        <v>1</v>
      </c>
      <c r="I450" s="582">
        <v>720</v>
      </c>
      <c r="J450" s="582">
        <v>720</v>
      </c>
      <c r="K450" s="582">
        <v>0</v>
      </c>
      <c r="L450" s="582">
        <v>720</v>
      </c>
      <c r="M450" s="582">
        <v>0</v>
      </c>
      <c r="N450" s="582">
        <v>0</v>
      </c>
      <c r="O450" s="582">
        <v>0</v>
      </c>
      <c r="P450" s="582">
        <v>0</v>
      </c>
      <c r="Q450" s="582">
        <v>0</v>
      </c>
      <c r="R450" s="582">
        <v>0</v>
      </c>
      <c r="S450" s="582">
        <v>0</v>
      </c>
      <c r="T450" s="579">
        <v>0</v>
      </c>
      <c r="U450" s="699">
        <v>0</v>
      </c>
    </row>
    <row r="451" spans="1:21" ht="17.25" customHeight="1">
      <c r="A451" s="576"/>
      <c r="B451" s="577"/>
      <c r="C451" s="577" t="s">
        <v>633</v>
      </c>
      <c r="D451" s="936" t="s">
        <v>634</v>
      </c>
      <c r="E451" s="937"/>
      <c r="F451" s="581">
        <v>1164</v>
      </c>
      <c r="G451" s="579">
        <v>1164</v>
      </c>
      <c r="H451" s="592">
        <f t="shared" si="11"/>
        <v>1</v>
      </c>
      <c r="I451" s="582">
        <v>1164</v>
      </c>
      <c r="J451" s="582">
        <v>1164</v>
      </c>
      <c r="K451" s="582">
        <v>0</v>
      </c>
      <c r="L451" s="582">
        <v>1164</v>
      </c>
      <c r="M451" s="582">
        <v>0</v>
      </c>
      <c r="N451" s="582">
        <v>0</v>
      </c>
      <c r="O451" s="582">
        <v>0</v>
      </c>
      <c r="P451" s="582">
        <v>0</v>
      </c>
      <c r="Q451" s="582">
        <v>0</v>
      </c>
      <c r="R451" s="582">
        <v>0</v>
      </c>
      <c r="S451" s="582">
        <v>0</v>
      </c>
      <c r="T451" s="579">
        <v>0</v>
      </c>
      <c r="U451" s="699">
        <v>0</v>
      </c>
    </row>
    <row r="452" spans="1:21" ht="13.5" customHeight="1">
      <c r="A452" s="576"/>
      <c r="B452" s="577"/>
      <c r="C452" s="577" t="s">
        <v>613</v>
      </c>
      <c r="D452" s="936" t="s">
        <v>614</v>
      </c>
      <c r="E452" s="937"/>
      <c r="F452" s="581">
        <v>1060</v>
      </c>
      <c r="G452" s="579">
        <v>1340</v>
      </c>
      <c r="H452" s="592">
        <f t="shared" si="11"/>
        <v>1.2641509433962264</v>
      </c>
      <c r="I452" s="582">
        <v>1340</v>
      </c>
      <c r="J452" s="582">
        <v>1340</v>
      </c>
      <c r="K452" s="582">
        <v>0</v>
      </c>
      <c r="L452" s="582">
        <v>1340</v>
      </c>
      <c r="M452" s="582">
        <v>0</v>
      </c>
      <c r="N452" s="582">
        <v>0</v>
      </c>
      <c r="O452" s="582">
        <v>0</v>
      </c>
      <c r="P452" s="582">
        <v>0</v>
      </c>
      <c r="Q452" s="582">
        <v>0</v>
      </c>
      <c r="R452" s="582">
        <v>0</v>
      </c>
      <c r="S452" s="582">
        <v>0</v>
      </c>
      <c r="T452" s="579">
        <v>0</v>
      </c>
      <c r="U452" s="699">
        <v>0</v>
      </c>
    </row>
    <row r="453" spans="1:21" ht="17.25" customHeight="1">
      <c r="A453" s="576"/>
      <c r="B453" s="577"/>
      <c r="C453" s="577" t="s">
        <v>617</v>
      </c>
      <c r="D453" s="936" t="s">
        <v>618</v>
      </c>
      <c r="E453" s="937"/>
      <c r="F453" s="581">
        <v>2167</v>
      </c>
      <c r="G453" s="579">
        <v>2195</v>
      </c>
      <c r="H453" s="592">
        <f t="shared" si="11"/>
        <v>1.012921089063221</v>
      </c>
      <c r="I453" s="582">
        <v>2195</v>
      </c>
      <c r="J453" s="582">
        <v>2195</v>
      </c>
      <c r="K453" s="582">
        <v>0</v>
      </c>
      <c r="L453" s="582">
        <v>2195</v>
      </c>
      <c r="M453" s="582">
        <v>0</v>
      </c>
      <c r="N453" s="582">
        <v>0</v>
      </c>
      <c r="O453" s="582">
        <v>0</v>
      </c>
      <c r="P453" s="582">
        <v>0</v>
      </c>
      <c r="Q453" s="582">
        <v>0</v>
      </c>
      <c r="R453" s="582">
        <v>0</v>
      </c>
      <c r="S453" s="582">
        <v>0</v>
      </c>
      <c r="T453" s="579">
        <v>0</v>
      </c>
      <c r="U453" s="699">
        <v>0</v>
      </c>
    </row>
    <row r="454" spans="1:21" ht="17.25" customHeight="1">
      <c r="A454" s="576"/>
      <c r="B454" s="577"/>
      <c r="C454" s="577" t="s">
        <v>635</v>
      </c>
      <c r="D454" s="936" t="s">
        <v>636</v>
      </c>
      <c r="E454" s="937"/>
      <c r="F454" s="581">
        <v>1800</v>
      </c>
      <c r="G454" s="579">
        <v>2000</v>
      </c>
      <c r="H454" s="592">
        <f t="shared" si="11"/>
        <v>1.1111111111111112</v>
      </c>
      <c r="I454" s="582">
        <v>2000</v>
      </c>
      <c r="J454" s="582">
        <v>2000</v>
      </c>
      <c r="K454" s="582">
        <v>0</v>
      </c>
      <c r="L454" s="582">
        <v>2000</v>
      </c>
      <c r="M454" s="582">
        <v>0</v>
      </c>
      <c r="N454" s="582">
        <v>0</v>
      </c>
      <c r="O454" s="582">
        <v>0</v>
      </c>
      <c r="P454" s="582">
        <v>0</v>
      </c>
      <c r="Q454" s="582">
        <v>0</v>
      </c>
      <c r="R454" s="582">
        <v>0</v>
      </c>
      <c r="S454" s="582">
        <v>0</v>
      </c>
      <c r="T454" s="579">
        <v>0</v>
      </c>
      <c r="U454" s="699">
        <v>0</v>
      </c>
    </row>
    <row r="455" spans="1:21" ht="17.25" customHeight="1">
      <c r="A455" s="576"/>
      <c r="B455" s="577"/>
      <c r="C455" s="577" t="s">
        <v>637</v>
      </c>
      <c r="D455" s="936" t="s">
        <v>638</v>
      </c>
      <c r="E455" s="937"/>
      <c r="F455" s="581">
        <v>300</v>
      </c>
      <c r="G455" s="579">
        <v>300</v>
      </c>
      <c r="H455" s="592">
        <f t="shared" si="11"/>
        <v>1</v>
      </c>
      <c r="I455" s="582">
        <v>300</v>
      </c>
      <c r="J455" s="582">
        <v>300</v>
      </c>
      <c r="K455" s="582">
        <v>0</v>
      </c>
      <c r="L455" s="582">
        <v>300</v>
      </c>
      <c r="M455" s="582">
        <v>0</v>
      </c>
      <c r="N455" s="582">
        <v>0</v>
      </c>
      <c r="O455" s="582">
        <v>0</v>
      </c>
      <c r="P455" s="582">
        <v>0</v>
      </c>
      <c r="Q455" s="582">
        <v>0</v>
      </c>
      <c r="R455" s="582">
        <v>0</v>
      </c>
      <c r="S455" s="582">
        <v>0</v>
      </c>
      <c r="T455" s="579">
        <v>0</v>
      </c>
      <c r="U455" s="699">
        <v>0</v>
      </c>
    </row>
    <row r="456" spans="1:21" ht="17.25" customHeight="1">
      <c r="A456" s="576"/>
      <c r="B456" s="577"/>
      <c r="C456" s="577" t="s">
        <v>639</v>
      </c>
      <c r="D456" s="936" t="s">
        <v>640</v>
      </c>
      <c r="E456" s="937"/>
      <c r="F456" s="583">
        <v>800</v>
      </c>
      <c r="G456" s="579">
        <v>1200</v>
      </c>
      <c r="H456" s="592">
        <f t="shared" si="11"/>
        <v>1.5</v>
      </c>
      <c r="I456" s="582">
        <v>1200</v>
      </c>
      <c r="J456" s="582">
        <v>1200</v>
      </c>
      <c r="K456" s="582">
        <v>0</v>
      </c>
      <c r="L456" s="582">
        <v>1200</v>
      </c>
      <c r="M456" s="582">
        <v>0</v>
      </c>
      <c r="N456" s="582">
        <v>0</v>
      </c>
      <c r="O456" s="582">
        <v>0</v>
      </c>
      <c r="P456" s="582">
        <v>0</v>
      </c>
      <c r="Q456" s="582">
        <v>0</v>
      </c>
      <c r="R456" s="582">
        <v>0</v>
      </c>
      <c r="S456" s="582">
        <v>0</v>
      </c>
      <c r="T456" s="579">
        <v>0</v>
      </c>
      <c r="U456" s="699">
        <v>0</v>
      </c>
    </row>
    <row r="457" spans="1:21" s="616" customFormat="1" ht="13.5" customHeight="1">
      <c r="A457" s="610" t="s">
        <v>304</v>
      </c>
      <c r="B457" s="611"/>
      <c r="C457" s="611"/>
      <c r="D457" s="948" t="s">
        <v>305</v>
      </c>
      <c r="E457" s="949"/>
      <c r="F457" s="623">
        <f>SUM(F458,F473)</f>
        <v>86950</v>
      </c>
      <c r="G457" s="624">
        <f>SUM(G458,G473)</f>
        <v>96280</v>
      </c>
      <c r="H457" s="626">
        <f t="shared" si="11"/>
        <v>1.1073030477285797</v>
      </c>
      <c r="I457" s="615">
        <v>62400</v>
      </c>
      <c r="J457" s="615">
        <v>4250</v>
      </c>
      <c r="K457" s="615">
        <v>0</v>
      </c>
      <c r="L457" s="615">
        <v>4250</v>
      </c>
      <c r="M457" s="615">
        <v>58150</v>
      </c>
      <c r="N457" s="615">
        <v>0</v>
      </c>
      <c r="O457" s="615">
        <v>0</v>
      </c>
      <c r="P457" s="615">
        <v>0</v>
      </c>
      <c r="Q457" s="615">
        <v>0</v>
      </c>
      <c r="R457" s="615">
        <v>33880</v>
      </c>
      <c r="S457" s="615">
        <v>33880</v>
      </c>
      <c r="T457" s="688">
        <v>0</v>
      </c>
      <c r="U457" s="689">
        <v>0</v>
      </c>
    </row>
    <row r="458" spans="1:21" s="78" customFormat="1" ht="13.5" customHeight="1">
      <c r="A458" s="543"/>
      <c r="B458" s="560" t="s">
        <v>306</v>
      </c>
      <c r="C458" s="560"/>
      <c r="D458" s="934" t="s">
        <v>307</v>
      </c>
      <c r="E458" s="935"/>
      <c r="F458" s="584">
        <f>SUM(F459:F461)</f>
        <v>32096</v>
      </c>
      <c r="G458" s="585">
        <f>SUM(G459:G461)</f>
        <v>36630</v>
      </c>
      <c r="H458" s="592">
        <f t="shared" si="11"/>
        <v>1.14126370887338</v>
      </c>
      <c r="I458" s="564">
        <v>2750</v>
      </c>
      <c r="J458" s="564">
        <v>2750</v>
      </c>
      <c r="K458" s="564">
        <v>0</v>
      </c>
      <c r="L458" s="564">
        <v>2750</v>
      </c>
      <c r="M458" s="564">
        <v>0</v>
      </c>
      <c r="N458" s="564">
        <v>0</v>
      </c>
      <c r="O458" s="564">
        <v>0</v>
      </c>
      <c r="P458" s="564">
        <v>0</v>
      </c>
      <c r="Q458" s="564">
        <v>0</v>
      </c>
      <c r="R458" s="564">
        <v>33880</v>
      </c>
      <c r="S458" s="564">
        <v>33880</v>
      </c>
      <c r="T458" s="566">
        <v>0</v>
      </c>
      <c r="U458" s="692">
        <v>0</v>
      </c>
    </row>
    <row r="459" spans="1:21" ht="13.5" customHeight="1">
      <c r="A459" s="576"/>
      <c r="B459" s="577"/>
      <c r="C459" s="577" t="s">
        <v>605</v>
      </c>
      <c r="D459" s="936" t="s">
        <v>606</v>
      </c>
      <c r="E459" s="937"/>
      <c r="F459" s="586">
        <v>2096</v>
      </c>
      <c r="G459" s="579">
        <v>2750</v>
      </c>
      <c r="H459" s="592">
        <f t="shared" si="11"/>
        <v>1.3120229007633588</v>
      </c>
      <c r="I459" s="582">
        <v>2750</v>
      </c>
      <c r="J459" s="582">
        <v>2750</v>
      </c>
      <c r="K459" s="582">
        <v>0</v>
      </c>
      <c r="L459" s="582">
        <v>2750</v>
      </c>
      <c r="M459" s="582">
        <v>0</v>
      </c>
      <c r="N459" s="582">
        <v>0</v>
      </c>
      <c r="O459" s="582">
        <v>0</v>
      </c>
      <c r="P459" s="582">
        <v>0</v>
      </c>
      <c r="Q459" s="582">
        <v>0</v>
      </c>
      <c r="R459" s="582">
        <v>0</v>
      </c>
      <c r="S459" s="582">
        <v>0</v>
      </c>
      <c r="T459" s="579">
        <v>0</v>
      </c>
      <c r="U459" s="699">
        <v>0</v>
      </c>
    </row>
    <row r="460" spans="1:21" ht="13.5" customHeight="1">
      <c r="A460" s="576"/>
      <c r="B460" s="577"/>
      <c r="C460" s="577" t="s">
        <v>619</v>
      </c>
      <c r="D460" s="936" t="s">
        <v>620</v>
      </c>
      <c r="E460" s="937"/>
      <c r="F460" s="581">
        <v>30000</v>
      </c>
      <c r="G460" s="579">
        <v>26880</v>
      </c>
      <c r="H460" s="592">
        <f t="shared" si="11"/>
        <v>0.896</v>
      </c>
      <c r="I460" s="582">
        <v>0</v>
      </c>
      <c r="J460" s="582">
        <v>0</v>
      </c>
      <c r="K460" s="582">
        <v>0</v>
      </c>
      <c r="L460" s="582">
        <v>0</v>
      </c>
      <c r="M460" s="582">
        <v>0</v>
      </c>
      <c r="N460" s="582">
        <v>0</v>
      </c>
      <c r="O460" s="582">
        <v>0</v>
      </c>
      <c r="P460" s="582">
        <v>0</v>
      </c>
      <c r="Q460" s="582">
        <v>0</v>
      </c>
      <c r="R460" s="582">
        <v>26880</v>
      </c>
      <c r="S460" s="582">
        <v>26880</v>
      </c>
      <c r="T460" s="579">
        <v>0</v>
      </c>
      <c r="U460" s="699">
        <v>0</v>
      </c>
    </row>
    <row r="461" spans="1:21" ht="17.25" customHeight="1">
      <c r="A461" s="576"/>
      <c r="B461" s="577"/>
      <c r="C461" s="606">
        <v>6060</v>
      </c>
      <c r="D461" s="936" t="s">
        <v>663</v>
      </c>
      <c r="E461" s="937"/>
      <c r="F461" s="581">
        <v>0</v>
      </c>
      <c r="G461" s="579">
        <v>7000</v>
      </c>
      <c r="H461" s="592">
        <v>0</v>
      </c>
      <c r="I461" s="582">
        <v>0</v>
      </c>
      <c r="J461" s="582">
        <v>0</v>
      </c>
      <c r="K461" s="582">
        <v>0</v>
      </c>
      <c r="L461" s="582">
        <v>0</v>
      </c>
      <c r="M461" s="582">
        <v>0</v>
      </c>
      <c r="N461" s="582">
        <v>0</v>
      </c>
      <c r="O461" s="582">
        <v>0</v>
      </c>
      <c r="P461" s="582">
        <v>0</v>
      </c>
      <c r="Q461" s="582">
        <v>0</v>
      </c>
      <c r="R461" s="582">
        <v>7000</v>
      </c>
      <c r="S461" s="582">
        <v>7000</v>
      </c>
      <c r="T461" s="579">
        <v>0</v>
      </c>
      <c r="U461" s="699">
        <v>0</v>
      </c>
    </row>
    <row r="462" spans="1:21" s="78" customFormat="1" ht="6" customHeight="1">
      <c r="A462" s="898"/>
      <c r="B462" s="898"/>
      <c r="C462" s="898"/>
      <c r="D462" s="898"/>
      <c r="E462" s="898"/>
      <c r="F462" s="898"/>
      <c r="G462" s="898"/>
      <c r="H462" s="898"/>
      <c r="I462" s="898"/>
      <c r="J462" s="898"/>
      <c r="K462" s="898"/>
      <c r="L462" s="898"/>
      <c r="M462" s="898"/>
      <c r="N462" s="898"/>
      <c r="O462" s="898"/>
      <c r="P462" s="898"/>
      <c r="Q462" s="898"/>
      <c r="R462" s="898"/>
      <c r="S462" s="898"/>
      <c r="T462" s="898"/>
      <c r="U462" s="898"/>
    </row>
    <row r="463" spans="1:21" s="78" customFormat="1" ht="25.5" customHeight="1">
      <c r="A463" s="898"/>
      <c r="B463" s="898"/>
      <c r="C463" s="898"/>
      <c r="D463" s="898"/>
      <c r="E463" s="898"/>
      <c r="F463" s="898"/>
      <c r="G463" s="898"/>
      <c r="H463" s="898"/>
      <c r="I463" s="898"/>
      <c r="J463" s="898"/>
      <c r="K463" s="898"/>
      <c r="L463" s="898"/>
      <c r="M463" s="898"/>
      <c r="N463" s="898"/>
      <c r="O463" s="898"/>
      <c r="P463" s="898"/>
      <c r="Q463" s="898"/>
      <c r="R463" s="898"/>
      <c r="S463" s="898"/>
      <c r="T463" s="899"/>
      <c r="U463" s="676"/>
    </row>
    <row r="464" spans="1:21" s="78" customFormat="1" ht="14.25" customHeight="1">
      <c r="A464" s="898"/>
      <c r="B464" s="898"/>
      <c r="C464" s="898"/>
      <c r="D464" s="898"/>
      <c r="E464" s="898"/>
      <c r="F464" s="898"/>
      <c r="G464" s="898"/>
      <c r="H464" s="898"/>
      <c r="I464" s="898"/>
      <c r="J464" s="898"/>
      <c r="K464" s="898"/>
      <c r="L464" s="898"/>
      <c r="M464" s="898"/>
      <c r="N464" s="898"/>
      <c r="O464" s="898"/>
      <c r="P464" s="898"/>
      <c r="Q464" s="898"/>
      <c r="R464" s="898"/>
      <c r="S464" s="898"/>
      <c r="T464" s="898"/>
      <c r="U464" s="898"/>
    </row>
    <row r="465" spans="1:21" s="78" customFormat="1" ht="25.5" customHeight="1">
      <c r="A465" s="675"/>
      <c r="B465" s="892"/>
      <c r="C465" s="892"/>
      <c r="D465" s="943"/>
      <c r="E465" s="944"/>
      <c r="F465" s="945"/>
      <c r="G465" s="946"/>
      <c r="H465" s="677"/>
      <c r="I465" s="947"/>
      <c r="J465" s="947"/>
      <c r="K465" s="947"/>
      <c r="L465" s="947"/>
      <c r="M465" s="947"/>
      <c r="N465" s="947"/>
      <c r="O465" s="947"/>
      <c r="P465" s="947"/>
      <c r="Q465" s="947"/>
      <c r="R465" s="947"/>
      <c r="S465" s="947"/>
      <c r="T465" s="947"/>
      <c r="U465" s="947"/>
    </row>
    <row r="466" spans="1:21" s="78" customFormat="1" ht="8.25" customHeight="1">
      <c r="A466" s="909" t="s">
        <v>13</v>
      </c>
      <c r="B466" s="941" t="s">
        <v>217</v>
      </c>
      <c r="C466" s="941" t="s">
        <v>14</v>
      </c>
      <c r="D466" s="909" t="s">
        <v>236</v>
      </c>
      <c r="E466" s="910"/>
      <c r="F466" s="913" t="s">
        <v>556</v>
      </c>
      <c r="G466" s="907" t="s">
        <v>664</v>
      </c>
      <c r="H466" s="901" t="s">
        <v>137</v>
      </c>
      <c r="I466" s="904" t="s">
        <v>557</v>
      </c>
      <c r="J466" s="893"/>
      <c r="K466" s="893"/>
      <c r="L466" s="893"/>
      <c r="M466" s="893"/>
      <c r="N466" s="893"/>
      <c r="O466" s="893"/>
      <c r="P466" s="893"/>
      <c r="Q466" s="893"/>
      <c r="R466" s="893"/>
      <c r="S466" s="893"/>
      <c r="T466" s="893"/>
      <c r="U466" s="894"/>
    </row>
    <row r="467" spans="1:21" s="78" customFormat="1" ht="13.5" customHeight="1">
      <c r="A467" s="900"/>
      <c r="B467" s="942"/>
      <c r="C467" s="942"/>
      <c r="D467" s="900"/>
      <c r="E467" s="897"/>
      <c r="F467" s="905"/>
      <c r="G467" s="900"/>
      <c r="H467" s="902"/>
      <c r="I467" s="941" t="s">
        <v>558</v>
      </c>
      <c r="J467" s="909" t="s">
        <v>559</v>
      </c>
      <c r="K467" s="895"/>
      <c r="L467" s="895"/>
      <c r="M467" s="895"/>
      <c r="N467" s="895"/>
      <c r="O467" s="895"/>
      <c r="P467" s="895"/>
      <c r="Q467" s="910"/>
      <c r="R467" s="941" t="s">
        <v>560</v>
      </c>
      <c r="S467" s="904" t="s">
        <v>559</v>
      </c>
      <c r="T467" s="893"/>
      <c r="U467" s="894"/>
    </row>
    <row r="468" spans="1:21" s="78" customFormat="1" ht="2.25" customHeight="1" hidden="1">
      <c r="A468" s="900"/>
      <c r="B468" s="942"/>
      <c r="C468" s="942"/>
      <c r="D468" s="900"/>
      <c r="E468" s="897"/>
      <c r="F468" s="905"/>
      <c r="G468" s="900"/>
      <c r="H468" s="902"/>
      <c r="I468" s="942"/>
      <c r="J468" s="911"/>
      <c r="K468" s="896"/>
      <c r="L468" s="896"/>
      <c r="M468" s="896"/>
      <c r="N468" s="896"/>
      <c r="O468" s="896"/>
      <c r="P468" s="896"/>
      <c r="Q468" s="912"/>
      <c r="R468" s="942"/>
      <c r="S468" s="941" t="s">
        <v>561</v>
      </c>
      <c r="T468" s="909" t="s">
        <v>562</v>
      </c>
      <c r="U468" s="938" t="s">
        <v>563</v>
      </c>
    </row>
    <row r="469" spans="1:21" s="78" customFormat="1" ht="5.25" customHeight="1">
      <c r="A469" s="900"/>
      <c r="B469" s="942"/>
      <c r="C469" s="942"/>
      <c r="D469" s="900"/>
      <c r="E469" s="897"/>
      <c r="F469" s="905"/>
      <c r="G469" s="900"/>
      <c r="H469" s="902"/>
      <c r="I469" s="942"/>
      <c r="J469" s="941" t="s">
        <v>564</v>
      </c>
      <c r="K469" s="909" t="s">
        <v>559</v>
      </c>
      <c r="L469" s="910"/>
      <c r="M469" s="941" t="s">
        <v>565</v>
      </c>
      <c r="N469" s="941" t="s">
        <v>566</v>
      </c>
      <c r="O469" s="941" t="s">
        <v>567</v>
      </c>
      <c r="P469" s="941" t="s">
        <v>568</v>
      </c>
      <c r="Q469" s="941" t="s">
        <v>569</v>
      </c>
      <c r="R469" s="942"/>
      <c r="S469" s="942"/>
      <c r="T469" s="911"/>
      <c r="U469" s="939"/>
    </row>
    <row r="470" spans="1:21" s="78" customFormat="1" ht="2.25" customHeight="1">
      <c r="A470" s="900"/>
      <c r="B470" s="942"/>
      <c r="C470" s="942"/>
      <c r="D470" s="900"/>
      <c r="E470" s="897"/>
      <c r="F470" s="905"/>
      <c r="G470" s="900"/>
      <c r="H470" s="902"/>
      <c r="I470" s="942"/>
      <c r="J470" s="942"/>
      <c r="K470" s="911"/>
      <c r="L470" s="912"/>
      <c r="M470" s="942"/>
      <c r="N470" s="942"/>
      <c r="O470" s="942"/>
      <c r="P470" s="942"/>
      <c r="Q470" s="942"/>
      <c r="R470" s="942"/>
      <c r="S470" s="942"/>
      <c r="T470" s="909" t="s">
        <v>570</v>
      </c>
      <c r="U470" s="939"/>
    </row>
    <row r="471" spans="1:21" s="78" customFormat="1" ht="56.25" customHeight="1">
      <c r="A471" s="911"/>
      <c r="B471" s="908"/>
      <c r="C471" s="908"/>
      <c r="D471" s="911"/>
      <c r="E471" s="912"/>
      <c r="F471" s="906"/>
      <c r="G471" s="911"/>
      <c r="H471" s="903"/>
      <c r="I471" s="908"/>
      <c r="J471" s="908"/>
      <c r="K471" s="546" t="s">
        <v>571</v>
      </c>
      <c r="L471" s="546" t="s">
        <v>572</v>
      </c>
      <c r="M471" s="908"/>
      <c r="N471" s="908"/>
      <c r="O471" s="908"/>
      <c r="P471" s="908"/>
      <c r="Q471" s="908"/>
      <c r="R471" s="908"/>
      <c r="S471" s="908"/>
      <c r="T471" s="911"/>
      <c r="U471" s="940"/>
    </row>
    <row r="472" spans="1:21" s="79" customFormat="1" ht="8.25" customHeight="1">
      <c r="A472" s="547" t="s">
        <v>477</v>
      </c>
      <c r="B472" s="548" t="s">
        <v>478</v>
      </c>
      <c r="C472" s="548" t="s">
        <v>479</v>
      </c>
      <c r="D472" s="932" t="s">
        <v>480</v>
      </c>
      <c r="E472" s="933"/>
      <c r="F472" s="587" t="s">
        <v>573</v>
      </c>
      <c r="G472" s="547" t="s">
        <v>574</v>
      </c>
      <c r="H472" s="547" t="s">
        <v>575</v>
      </c>
      <c r="I472" s="551" t="s">
        <v>576</v>
      </c>
      <c r="J472" s="551" t="s">
        <v>577</v>
      </c>
      <c r="K472" s="551" t="s">
        <v>578</v>
      </c>
      <c r="L472" s="551" t="s">
        <v>579</v>
      </c>
      <c r="M472" s="551" t="s">
        <v>580</v>
      </c>
      <c r="N472" s="551" t="s">
        <v>581</v>
      </c>
      <c r="O472" s="551" t="s">
        <v>582</v>
      </c>
      <c r="P472" s="551" t="s">
        <v>583</v>
      </c>
      <c r="Q472" s="551" t="s">
        <v>584</v>
      </c>
      <c r="R472" s="551" t="s">
        <v>585</v>
      </c>
      <c r="S472" s="551" t="s">
        <v>586</v>
      </c>
      <c r="T472" s="547" t="s">
        <v>587</v>
      </c>
      <c r="U472" s="552" t="s">
        <v>588</v>
      </c>
    </row>
    <row r="473" spans="1:21" s="78" customFormat="1" ht="13.5" customHeight="1">
      <c r="A473" s="543"/>
      <c r="B473" s="560" t="s">
        <v>308</v>
      </c>
      <c r="C473" s="560"/>
      <c r="D473" s="934" t="s">
        <v>309</v>
      </c>
      <c r="E473" s="935"/>
      <c r="F473" s="584">
        <f>SUM(F474:F475)</f>
        <v>54854</v>
      </c>
      <c r="G473" s="585">
        <f>SUM(G474:G475)</f>
        <v>59650</v>
      </c>
      <c r="H473" s="588">
        <f>G473/F473</f>
        <v>1.0874320924636307</v>
      </c>
      <c r="I473" s="564">
        <v>59650</v>
      </c>
      <c r="J473" s="564">
        <v>1500</v>
      </c>
      <c r="K473" s="564">
        <v>0</v>
      </c>
      <c r="L473" s="564">
        <v>1500</v>
      </c>
      <c r="M473" s="564">
        <v>58150</v>
      </c>
      <c r="N473" s="564">
        <v>0</v>
      </c>
      <c r="O473" s="564">
        <v>0</v>
      </c>
      <c r="P473" s="564">
        <v>0</v>
      </c>
      <c r="Q473" s="564">
        <v>0</v>
      </c>
      <c r="R473" s="564">
        <v>0</v>
      </c>
      <c r="S473" s="564">
        <v>0</v>
      </c>
      <c r="T473" s="566">
        <v>0</v>
      </c>
      <c r="U473" s="692">
        <v>0</v>
      </c>
    </row>
    <row r="474" spans="1:21" ht="24" customHeight="1">
      <c r="A474" s="576"/>
      <c r="B474" s="577"/>
      <c r="C474" s="577" t="s">
        <v>665</v>
      </c>
      <c r="D474" s="936" t="s">
        <v>666</v>
      </c>
      <c r="E474" s="937"/>
      <c r="F474" s="586">
        <v>54000</v>
      </c>
      <c r="G474" s="579">
        <v>58150</v>
      </c>
      <c r="H474" s="588">
        <f>G474/F474</f>
        <v>1.076851851851852</v>
      </c>
      <c r="I474" s="582">
        <v>58150</v>
      </c>
      <c r="J474" s="582">
        <v>0</v>
      </c>
      <c r="K474" s="582">
        <v>0</v>
      </c>
      <c r="L474" s="582">
        <v>0</v>
      </c>
      <c r="M474" s="582">
        <v>58150</v>
      </c>
      <c r="N474" s="582">
        <v>0</v>
      </c>
      <c r="O474" s="582">
        <v>0</v>
      </c>
      <c r="P474" s="582">
        <v>0</v>
      </c>
      <c r="Q474" s="582">
        <v>0</v>
      </c>
      <c r="R474" s="582">
        <v>0</v>
      </c>
      <c r="S474" s="582">
        <v>0</v>
      </c>
      <c r="T474" s="579">
        <v>0</v>
      </c>
      <c r="U474" s="699">
        <v>0</v>
      </c>
    </row>
    <row r="475" spans="1:21" ht="13.5" customHeight="1">
      <c r="A475" s="576"/>
      <c r="B475" s="577"/>
      <c r="C475" s="577" t="s">
        <v>589</v>
      </c>
      <c r="D475" s="936" t="s">
        <v>590</v>
      </c>
      <c r="E475" s="937"/>
      <c r="F475" s="583">
        <v>854</v>
      </c>
      <c r="G475" s="579">
        <v>1500</v>
      </c>
      <c r="H475" s="588">
        <f>G475/F475</f>
        <v>1.756440281030445</v>
      </c>
      <c r="I475" s="582">
        <v>1500</v>
      </c>
      <c r="J475" s="582">
        <v>1500</v>
      </c>
      <c r="K475" s="582">
        <v>0</v>
      </c>
      <c r="L475" s="582">
        <v>1500</v>
      </c>
      <c r="M475" s="582">
        <v>0</v>
      </c>
      <c r="N475" s="582">
        <v>0</v>
      </c>
      <c r="O475" s="582">
        <v>0</v>
      </c>
      <c r="P475" s="582">
        <v>0</v>
      </c>
      <c r="Q475" s="582">
        <v>0</v>
      </c>
      <c r="R475" s="582">
        <v>0</v>
      </c>
      <c r="S475" s="582">
        <v>0</v>
      </c>
      <c r="T475" s="579">
        <v>0</v>
      </c>
      <c r="U475" s="699">
        <v>0</v>
      </c>
    </row>
    <row r="476" spans="1:21" s="609" customFormat="1" ht="28.5" customHeight="1">
      <c r="A476" s="928" t="s">
        <v>667</v>
      </c>
      <c r="B476" s="929"/>
      <c r="C476" s="929"/>
      <c r="D476" s="929"/>
      <c r="E476" s="929"/>
      <c r="F476" s="607">
        <f>SUM(F15,F21,F37,F54,F61,F65,F133,F137,F152,F169,F172,F175,F283,F294,F373,F401,F409,F457)</f>
        <v>12469006</v>
      </c>
      <c r="G476" s="607">
        <f>SUM(G15,G21,G37,G54,G61,G65,G133,G137,G152,G169,G172,G175,G283,G294,G373,G401,G409,G457)</f>
        <v>15594762</v>
      </c>
      <c r="H476" s="608">
        <f>G476/F476</f>
        <v>1.250682051159491</v>
      </c>
      <c r="I476" s="607">
        <f aca="true" t="shared" si="12" ref="I476:U476">SUM(I15,I21,I37,I54,I61,I65,I133,I137,I152,I169,I172,I175,I283,I294,I373,I401,I409,I457)</f>
        <v>6367454</v>
      </c>
      <c r="J476" s="607">
        <f t="shared" si="12"/>
        <v>5325604</v>
      </c>
      <c r="K476" s="607">
        <f t="shared" si="12"/>
        <v>3440994</v>
      </c>
      <c r="L476" s="607">
        <f t="shared" si="12"/>
        <v>1884610</v>
      </c>
      <c r="M476" s="607">
        <f t="shared" si="12"/>
        <v>115111</v>
      </c>
      <c r="N476" s="607">
        <f t="shared" si="12"/>
        <v>807878</v>
      </c>
      <c r="O476" s="607">
        <f t="shared" si="12"/>
        <v>0</v>
      </c>
      <c r="P476" s="607">
        <f t="shared" si="12"/>
        <v>0</v>
      </c>
      <c r="Q476" s="607">
        <f t="shared" si="12"/>
        <v>118861</v>
      </c>
      <c r="R476" s="607">
        <f t="shared" si="12"/>
        <v>9227308</v>
      </c>
      <c r="S476" s="607">
        <f t="shared" si="12"/>
        <v>9227308</v>
      </c>
      <c r="T476" s="607">
        <f t="shared" si="12"/>
        <v>0</v>
      </c>
      <c r="U476" s="607">
        <f t="shared" si="12"/>
        <v>0</v>
      </c>
    </row>
    <row r="477" spans="1:21" ht="355.5" customHeight="1">
      <c r="A477" s="930"/>
      <c r="B477" s="930"/>
      <c r="C477" s="930"/>
      <c r="D477" s="930"/>
      <c r="E477" s="930"/>
      <c r="F477" s="930"/>
      <c r="G477" s="930"/>
      <c r="H477" s="930"/>
      <c r="I477" s="930"/>
      <c r="J477" s="930"/>
      <c r="K477" s="930"/>
      <c r="L477" s="930"/>
      <c r="M477" s="930"/>
      <c r="N477" s="930"/>
      <c r="O477" s="930"/>
      <c r="P477" s="930"/>
      <c r="Q477" s="930"/>
      <c r="R477" s="930"/>
      <c r="S477" s="930"/>
      <c r="T477" s="930"/>
      <c r="U477" s="930"/>
    </row>
    <row r="478" spans="1:21" ht="13.5" customHeight="1">
      <c r="A478" s="930"/>
      <c r="B478" s="930"/>
      <c r="C478" s="930"/>
      <c r="D478" s="930"/>
      <c r="E478" s="930"/>
      <c r="F478" s="930"/>
      <c r="G478" s="930"/>
      <c r="H478" s="930"/>
      <c r="I478" s="930"/>
      <c r="J478" s="930"/>
      <c r="K478" s="930"/>
      <c r="L478" s="930"/>
      <c r="M478" s="930"/>
      <c r="N478" s="930"/>
      <c r="O478" s="930"/>
      <c r="P478" s="930"/>
      <c r="Q478" s="930"/>
      <c r="R478" s="930"/>
      <c r="S478" s="930"/>
      <c r="T478" s="931"/>
      <c r="U478" s="571"/>
    </row>
  </sheetData>
  <mergeCells count="722">
    <mergeCell ref="A4:U4"/>
    <mergeCell ref="A5:U5"/>
    <mergeCell ref="A6:U6"/>
    <mergeCell ref="B7:D7"/>
    <mergeCell ref="E7:G7"/>
    <mergeCell ref="I7:U7"/>
    <mergeCell ref="A8:A13"/>
    <mergeCell ref="B8:B13"/>
    <mergeCell ref="C8:C13"/>
    <mergeCell ref="D8:E13"/>
    <mergeCell ref="F8:F13"/>
    <mergeCell ref="G8:G13"/>
    <mergeCell ref="H8:H13"/>
    <mergeCell ref="I8:U8"/>
    <mergeCell ref="I9:I13"/>
    <mergeCell ref="J9:Q10"/>
    <mergeCell ref="R9:R13"/>
    <mergeCell ref="S9:U9"/>
    <mergeCell ref="S10:S13"/>
    <mergeCell ref="T10:T11"/>
    <mergeCell ref="U10:U13"/>
    <mergeCell ref="J11:J13"/>
    <mergeCell ref="K11:L12"/>
    <mergeCell ref="M11:M13"/>
    <mergeCell ref="N11:N13"/>
    <mergeCell ref="O11:O13"/>
    <mergeCell ref="P11:P13"/>
    <mergeCell ref="Q11:Q13"/>
    <mergeCell ref="T12:T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U39"/>
    <mergeCell ref="A40:T40"/>
    <mergeCell ref="A41:U41"/>
    <mergeCell ref="B42:D42"/>
    <mergeCell ref="E42:G42"/>
    <mergeCell ref="I42:U42"/>
    <mergeCell ref="A43:A48"/>
    <mergeCell ref="B43:B48"/>
    <mergeCell ref="C43:C48"/>
    <mergeCell ref="D43:E48"/>
    <mergeCell ref="F43:F48"/>
    <mergeCell ref="G43:G48"/>
    <mergeCell ref="H43:H48"/>
    <mergeCell ref="I43:U43"/>
    <mergeCell ref="I44:I48"/>
    <mergeCell ref="J44:Q45"/>
    <mergeCell ref="R44:R48"/>
    <mergeCell ref="S44:U44"/>
    <mergeCell ref="S45:S48"/>
    <mergeCell ref="T45:T46"/>
    <mergeCell ref="U45:U48"/>
    <mergeCell ref="J46:J48"/>
    <mergeCell ref="K46:L47"/>
    <mergeCell ref="Q46:Q48"/>
    <mergeCell ref="T47:T48"/>
    <mergeCell ref="D49:E49"/>
    <mergeCell ref="D50:E50"/>
    <mergeCell ref="M46:M48"/>
    <mergeCell ref="N46:N48"/>
    <mergeCell ref="O46:O48"/>
    <mergeCell ref="P46:P48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A78:U78"/>
    <mergeCell ref="A79:T79"/>
    <mergeCell ref="A80:U80"/>
    <mergeCell ref="B81:D81"/>
    <mergeCell ref="E81:G81"/>
    <mergeCell ref="I81:U81"/>
    <mergeCell ref="A82:A87"/>
    <mergeCell ref="B82:B87"/>
    <mergeCell ref="C82:C87"/>
    <mergeCell ref="D82:E87"/>
    <mergeCell ref="F82:F87"/>
    <mergeCell ref="G82:G87"/>
    <mergeCell ref="H82:H87"/>
    <mergeCell ref="I82:U82"/>
    <mergeCell ref="I83:I87"/>
    <mergeCell ref="J83:Q84"/>
    <mergeCell ref="R83:R87"/>
    <mergeCell ref="S83:U83"/>
    <mergeCell ref="S84:S87"/>
    <mergeCell ref="T84:T85"/>
    <mergeCell ref="U84:U87"/>
    <mergeCell ref="J85:J87"/>
    <mergeCell ref="K85:L86"/>
    <mergeCell ref="M85:M87"/>
    <mergeCell ref="N85:N87"/>
    <mergeCell ref="O85:O87"/>
    <mergeCell ref="P85:P87"/>
    <mergeCell ref="Q85:Q87"/>
    <mergeCell ref="T86:T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A117:U117"/>
    <mergeCell ref="A118:T118"/>
    <mergeCell ref="A119:U119"/>
    <mergeCell ref="B120:D120"/>
    <mergeCell ref="E120:G120"/>
    <mergeCell ref="I120:U120"/>
    <mergeCell ref="A121:A126"/>
    <mergeCell ref="B121:B126"/>
    <mergeCell ref="C121:C126"/>
    <mergeCell ref="D121:E126"/>
    <mergeCell ref="F121:F126"/>
    <mergeCell ref="G121:G126"/>
    <mergeCell ref="H121:H126"/>
    <mergeCell ref="I121:U121"/>
    <mergeCell ref="I122:I126"/>
    <mergeCell ref="J122:Q123"/>
    <mergeCell ref="R122:R126"/>
    <mergeCell ref="S122:U122"/>
    <mergeCell ref="S123:S126"/>
    <mergeCell ref="T123:T124"/>
    <mergeCell ref="U123:U126"/>
    <mergeCell ref="J124:J126"/>
    <mergeCell ref="K124:L125"/>
    <mergeCell ref="Q124:Q126"/>
    <mergeCell ref="T125:T126"/>
    <mergeCell ref="D127:E127"/>
    <mergeCell ref="D128:E128"/>
    <mergeCell ref="M124:M126"/>
    <mergeCell ref="N124:N126"/>
    <mergeCell ref="O124:O126"/>
    <mergeCell ref="P124:P126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A153:U153"/>
    <mergeCell ref="A154:T154"/>
    <mergeCell ref="A155:U155"/>
    <mergeCell ref="B156:D156"/>
    <mergeCell ref="E156:G156"/>
    <mergeCell ref="I156:U156"/>
    <mergeCell ref="T159:T160"/>
    <mergeCell ref="A157:A162"/>
    <mergeCell ref="B157:B162"/>
    <mergeCell ref="C157:C162"/>
    <mergeCell ref="D157:E162"/>
    <mergeCell ref="U159:U162"/>
    <mergeCell ref="J160:J162"/>
    <mergeCell ref="K160:L161"/>
    <mergeCell ref="Q160:Q162"/>
    <mergeCell ref="T161:T162"/>
    <mergeCell ref="O160:O162"/>
    <mergeCell ref="P160:P162"/>
    <mergeCell ref="J158:Q159"/>
    <mergeCell ref="R158:R162"/>
    <mergeCell ref="S158:U158"/>
    <mergeCell ref="D163:E163"/>
    <mergeCell ref="D164:E164"/>
    <mergeCell ref="M160:M162"/>
    <mergeCell ref="N160:N162"/>
    <mergeCell ref="F157:F162"/>
    <mergeCell ref="G157:G162"/>
    <mergeCell ref="H157:H162"/>
    <mergeCell ref="I157:U157"/>
    <mergeCell ref="I158:I162"/>
    <mergeCell ref="S159:S162"/>
    <mergeCell ref="D165:E165"/>
    <mergeCell ref="D166:E166"/>
    <mergeCell ref="D167:E167"/>
    <mergeCell ref="D168:E168"/>
    <mergeCell ref="D169:E169"/>
    <mergeCell ref="D170:E170"/>
    <mergeCell ref="D171:E171"/>
    <mergeCell ref="D173:E173"/>
    <mergeCell ref="D172:E172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A193:U193"/>
    <mergeCell ref="A194:T194"/>
    <mergeCell ref="A195:U195"/>
    <mergeCell ref="B196:D196"/>
    <mergeCell ref="E196:G196"/>
    <mergeCell ref="I196:U196"/>
    <mergeCell ref="A197:A202"/>
    <mergeCell ref="B197:B202"/>
    <mergeCell ref="C197:C202"/>
    <mergeCell ref="D197:E202"/>
    <mergeCell ref="F197:F202"/>
    <mergeCell ref="G197:G202"/>
    <mergeCell ref="H197:H202"/>
    <mergeCell ref="I197:U197"/>
    <mergeCell ref="I198:I202"/>
    <mergeCell ref="J198:Q199"/>
    <mergeCell ref="R198:R202"/>
    <mergeCell ref="S198:U198"/>
    <mergeCell ref="S199:S202"/>
    <mergeCell ref="T199:T200"/>
    <mergeCell ref="U199:U202"/>
    <mergeCell ref="J200:J202"/>
    <mergeCell ref="K200:L201"/>
    <mergeCell ref="M200:M202"/>
    <mergeCell ref="N200:N202"/>
    <mergeCell ref="O200:O202"/>
    <mergeCell ref="P200:P202"/>
    <mergeCell ref="Q200:Q202"/>
    <mergeCell ref="T201:T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A231:U231"/>
    <mergeCell ref="A232:T232"/>
    <mergeCell ref="A233:U233"/>
    <mergeCell ref="B234:D234"/>
    <mergeCell ref="E234:G234"/>
    <mergeCell ref="I234:U234"/>
    <mergeCell ref="A235:A240"/>
    <mergeCell ref="B235:B240"/>
    <mergeCell ref="C235:C240"/>
    <mergeCell ref="D235:E240"/>
    <mergeCell ref="F235:F240"/>
    <mergeCell ref="G235:G240"/>
    <mergeCell ref="H235:H240"/>
    <mergeCell ref="I235:U235"/>
    <mergeCell ref="I236:I240"/>
    <mergeCell ref="J236:Q237"/>
    <mergeCell ref="R236:R240"/>
    <mergeCell ref="S236:U236"/>
    <mergeCell ref="S237:S240"/>
    <mergeCell ref="T237:T238"/>
    <mergeCell ref="U237:U240"/>
    <mergeCell ref="J238:J240"/>
    <mergeCell ref="K238:L239"/>
    <mergeCell ref="M238:M240"/>
    <mergeCell ref="N238:N240"/>
    <mergeCell ref="O238:O240"/>
    <mergeCell ref="P238:P240"/>
    <mergeCell ref="Q238:Q240"/>
    <mergeCell ref="T239:T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A270:U270"/>
    <mergeCell ref="A271:T271"/>
    <mergeCell ref="A272:U272"/>
    <mergeCell ref="B273:D273"/>
    <mergeCell ref="E273:G273"/>
    <mergeCell ref="I273:U273"/>
    <mergeCell ref="A274:A279"/>
    <mergeCell ref="B274:B279"/>
    <mergeCell ref="C274:C279"/>
    <mergeCell ref="D274:E279"/>
    <mergeCell ref="F274:F279"/>
    <mergeCell ref="G274:G279"/>
    <mergeCell ref="H274:H279"/>
    <mergeCell ref="I274:U274"/>
    <mergeCell ref="I275:I279"/>
    <mergeCell ref="J275:Q276"/>
    <mergeCell ref="R275:R279"/>
    <mergeCell ref="S275:U275"/>
    <mergeCell ref="S276:S279"/>
    <mergeCell ref="T276:T277"/>
    <mergeCell ref="U276:U279"/>
    <mergeCell ref="J277:J279"/>
    <mergeCell ref="K277:L278"/>
    <mergeCell ref="Q277:Q279"/>
    <mergeCell ref="T278:T279"/>
    <mergeCell ref="D280:E280"/>
    <mergeCell ref="D281:E281"/>
    <mergeCell ref="M277:M279"/>
    <mergeCell ref="N277:N279"/>
    <mergeCell ref="O277:O279"/>
    <mergeCell ref="P277:P279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A308:U308"/>
    <mergeCell ref="A309:T309"/>
    <mergeCell ref="A310:U310"/>
    <mergeCell ref="B311:D311"/>
    <mergeCell ref="E311:G311"/>
    <mergeCell ref="I311:U311"/>
    <mergeCell ref="A312:A317"/>
    <mergeCell ref="B312:B317"/>
    <mergeCell ref="C312:C317"/>
    <mergeCell ref="D312:E317"/>
    <mergeCell ref="F312:F317"/>
    <mergeCell ref="G312:G317"/>
    <mergeCell ref="H312:H317"/>
    <mergeCell ref="I312:U312"/>
    <mergeCell ref="I313:I317"/>
    <mergeCell ref="J313:Q314"/>
    <mergeCell ref="R313:R317"/>
    <mergeCell ref="S313:U313"/>
    <mergeCell ref="S314:S317"/>
    <mergeCell ref="T314:T315"/>
    <mergeCell ref="U314:U317"/>
    <mergeCell ref="J315:J317"/>
    <mergeCell ref="K315:L316"/>
    <mergeCell ref="M315:M317"/>
    <mergeCell ref="N315:N317"/>
    <mergeCell ref="O315:O317"/>
    <mergeCell ref="P315:P317"/>
    <mergeCell ref="Q315:Q317"/>
    <mergeCell ref="T316:T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A345:U345"/>
    <mergeCell ref="A346:T346"/>
    <mergeCell ref="A347:U347"/>
    <mergeCell ref="B348:D348"/>
    <mergeCell ref="E348:G348"/>
    <mergeCell ref="I348:U348"/>
    <mergeCell ref="A349:A354"/>
    <mergeCell ref="B349:B354"/>
    <mergeCell ref="C349:C354"/>
    <mergeCell ref="D349:E354"/>
    <mergeCell ref="F349:F354"/>
    <mergeCell ref="G349:G354"/>
    <mergeCell ref="H349:H354"/>
    <mergeCell ref="I349:U349"/>
    <mergeCell ref="I350:I354"/>
    <mergeCell ref="J350:Q351"/>
    <mergeCell ref="R350:R354"/>
    <mergeCell ref="S350:U350"/>
    <mergeCell ref="S351:S354"/>
    <mergeCell ref="T351:T352"/>
    <mergeCell ref="U351:U354"/>
    <mergeCell ref="J352:J354"/>
    <mergeCell ref="K352:L353"/>
    <mergeCell ref="M352:M354"/>
    <mergeCell ref="N352:N354"/>
    <mergeCell ref="O352:O354"/>
    <mergeCell ref="P352:P354"/>
    <mergeCell ref="Q352:Q354"/>
    <mergeCell ref="T353:T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A384:U384"/>
    <mergeCell ref="A385:T385"/>
    <mergeCell ref="A386:U386"/>
    <mergeCell ref="B387:D387"/>
    <mergeCell ref="E387:G387"/>
    <mergeCell ref="I387:U387"/>
    <mergeCell ref="A388:A393"/>
    <mergeCell ref="B388:B393"/>
    <mergeCell ref="C388:C393"/>
    <mergeCell ref="D388:E393"/>
    <mergeCell ref="F388:F393"/>
    <mergeCell ref="G388:G393"/>
    <mergeCell ref="H388:H393"/>
    <mergeCell ref="I388:U388"/>
    <mergeCell ref="I389:I393"/>
    <mergeCell ref="J389:Q390"/>
    <mergeCell ref="R389:R393"/>
    <mergeCell ref="S389:U389"/>
    <mergeCell ref="S390:S393"/>
    <mergeCell ref="T390:T391"/>
    <mergeCell ref="U390:U393"/>
    <mergeCell ref="J391:J393"/>
    <mergeCell ref="K391:L392"/>
    <mergeCell ref="Q391:Q393"/>
    <mergeCell ref="T392:T393"/>
    <mergeCell ref="D394:E394"/>
    <mergeCell ref="D395:E395"/>
    <mergeCell ref="M391:M393"/>
    <mergeCell ref="N391:N393"/>
    <mergeCell ref="O391:O393"/>
    <mergeCell ref="P391:P393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A424:U424"/>
    <mergeCell ref="A425:T425"/>
    <mergeCell ref="A426:U426"/>
    <mergeCell ref="B427:D427"/>
    <mergeCell ref="E427:G427"/>
    <mergeCell ref="I427:U427"/>
    <mergeCell ref="A428:A433"/>
    <mergeCell ref="B428:B433"/>
    <mergeCell ref="C428:C433"/>
    <mergeCell ref="D428:E433"/>
    <mergeCell ref="F428:F433"/>
    <mergeCell ref="G428:G433"/>
    <mergeCell ref="H428:H433"/>
    <mergeCell ref="I428:U428"/>
    <mergeCell ref="I429:I433"/>
    <mergeCell ref="J429:Q430"/>
    <mergeCell ref="R429:R433"/>
    <mergeCell ref="S429:U429"/>
    <mergeCell ref="S430:S433"/>
    <mergeCell ref="T430:T431"/>
    <mergeCell ref="U430:U433"/>
    <mergeCell ref="J431:J433"/>
    <mergeCell ref="K431:L432"/>
    <mergeCell ref="M431:M433"/>
    <mergeCell ref="N431:N433"/>
    <mergeCell ref="O431:O433"/>
    <mergeCell ref="P431:P433"/>
    <mergeCell ref="Q431:Q433"/>
    <mergeCell ref="T432:T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A462:U462"/>
    <mergeCell ref="A463:T463"/>
    <mergeCell ref="A464:U464"/>
    <mergeCell ref="B465:D465"/>
    <mergeCell ref="E465:G465"/>
    <mergeCell ref="I465:U465"/>
    <mergeCell ref="A466:A471"/>
    <mergeCell ref="B466:B471"/>
    <mergeCell ref="C466:C471"/>
    <mergeCell ref="D466:E471"/>
    <mergeCell ref="F466:F471"/>
    <mergeCell ref="G466:G471"/>
    <mergeCell ref="H466:H471"/>
    <mergeCell ref="I466:U466"/>
    <mergeCell ref="I467:I471"/>
    <mergeCell ref="J467:Q468"/>
    <mergeCell ref="R467:R471"/>
    <mergeCell ref="S467:U467"/>
    <mergeCell ref="S468:S471"/>
    <mergeCell ref="T468:T469"/>
    <mergeCell ref="U468:U471"/>
    <mergeCell ref="J469:J471"/>
    <mergeCell ref="K469:L470"/>
    <mergeCell ref="M469:M471"/>
    <mergeCell ref="N469:N471"/>
    <mergeCell ref="O469:O471"/>
    <mergeCell ref="P469:P471"/>
    <mergeCell ref="Q469:Q471"/>
    <mergeCell ref="T470:T471"/>
    <mergeCell ref="A476:E476"/>
    <mergeCell ref="A477:U477"/>
    <mergeCell ref="A478:T478"/>
    <mergeCell ref="D472:E472"/>
    <mergeCell ref="D473:E473"/>
    <mergeCell ref="D474:E474"/>
    <mergeCell ref="D475:E475"/>
  </mergeCells>
  <printOptions/>
  <pageMargins left="0.75" right="0.75" top="1" bottom="1" header="0.5" footer="0.5"/>
  <pageSetup horizontalDpi="600" verticalDpi="600" orientation="landscape" paperSize="9" scale="86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3" sqref="C3"/>
    </sheetView>
  </sheetViews>
  <sheetFormatPr defaultColWidth="9.33203125" defaultRowHeight="12.75"/>
  <cols>
    <col min="1" max="1" width="9.33203125" style="132" customWidth="1"/>
    <col min="2" max="2" width="54.33203125" style="132" customWidth="1"/>
    <col min="3" max="3" width="17.5" style="133" customWidth="1"/>
    <col min="4" max="4" width="18.5" style="133" customWidth="1"/>
    <col min="5" max="16384" width="9.33203125" style="80" customWidth="1"/>
  </cols>
  <sheetData>
    <row r="1" spans="1:5" s="83" customFormat="1" ht="12.75">
      <c r="A1" s="126"/>
      <c r="B1" s="126"/>
      <c r="C1" s="134" t="s">
        <v>553</v>
      </c>
      <c r="D1" s="135"/>
      <c r="E1" s="135"/>
    </row>
    <row r="2" spans="1:5" s="83" customFormat="1" ht="12.75">
      <c r="A2" s="126"/>
      <c r="B2" s="126"/>
      <c r="C2" s="134" t="s">
        <v>769</v>
      </c>
      <c r="D2" s="135"/>
      <c r="E2" s="135"/>
    </row>
    <row r="3" spans="1:5" s="83" customFormat="1" ht="12.75">
      <c r="A3" s="126"/>
      <c r="B3" s="126"/>
      <c r="C3" s="134" t="s">
        <v>767</v>
      </c>
      <c r="D3" s="135"/>
      <c r="E3" s="135"/>
    </row>
    <row r="4" spans="1:5" s="83" customFormat="1" ht="12.75">
      <c r="A4" s="126"/>
      <c r="B4" s="126"/>
      <c r="C4" s="135"/>
      <c r="D4" s="135"/>
      <c r="E4" s="31"/>
    </row>
    <row r="5" spans="1:4" s="83" customFormat="1" ht="12.75">
      <c r="A5" s="126"/>
      <c r="B5" s="126"/>
      <c r="C5" s="136"/>
      <c r="D5" s="136"/>
    </row>
    <row r="6" spans="1:4" s="139" customFormat="1" ht="20.25">
      <c r="A6" s="137" t="s">
        <v>353</v>
      </c>
      <c r="B6" s="137"/>
      <c r="C6" s="138"/>
      <c r="D6" s="138"/>
    </row>
    <row r="7" spans="1:4" s="139" customFormat="1" ht="20.25">
      <c r="A7" s="137" t="s">
        <v>354</v>
      </c>
      <c r="B7" s="137"/>
      <c r="C7" s="138"/>
      <c r="D7" s="138"/>
    </row>
    <row r="8" spans="1:4" s="139" customFormat="1" ht="20.25">
      <c r="A8" s="137" t="s">
        <v>716</v>
      </c>
      <c r="B8" s="137"/>
      <c r="C8" s="138"/>
      <c r="D8" s="138"/>
    </row>
    <row r="9" spans="1:4" s="83" customFormat="1" ht="12.75">
      <c r="A9" s="126"/>
      <c r="B9" s="126"/>
      <c r="C9" s="136"/>
      <c r="D9" s="136"/>
    </row>
    <row r="10" spans="1:4" s="83" customFormat="1" ht="12.75">
      <c r="A10" s="126"/>
      <c r="B10" s="126"/>
      <c r="C10" s="136"/>
      <c r="D10" s="136"/>
    </row>
    <row r="11" spans="1:4" s="87" customFormat="1" ht="15">
      <c r="A11" s="120" t="s">
        <v>355</v>
      </c>
      <c r="B11" s="120" t="s">
        <v>221</v>
      </c>
      <c r="C11" s="140" t="s">
        <v>356</v>
      </c>
      <c r="D11" s="140" t="s">
        <v>357</v>
      </c>
    </row>
    <row r="12" spans="1:4" s="83" customFormat="1" ht="12.75">
      <c r="A12" s="141"/>
      <c r="B12" s="126"/>
      <c r="C12" s="136"/>
      <c r="D12" s="136"/>
    </row>
    <row r="13" spans="1:4" s="83" customFormat="1" ht="12.75">
      <c r="A13" s="141">
        <v>952</v>
      </c>
      <c r="B13" s="126" t="s">
        <v>715</v>
      </c>
      <c r="C13" s="127">
        <v>1122788</v>
      </c>
      <c r="D13" s="127">
        <v>0</v>
      </c>
    </row>
    <row r="14" spans="1:4" s="83" customFormat="1" ht="12.75">
      <c r="A14" s="142"/>
      <c r="B14" s="126"/>
      <c r="C14" s="136"/>
      <c r="D14" s="136"/>
    </row>
    <row r="15" spans="1:4" s="87" customFormat="1" ht="15">
      <c r="A15" s="120" t="s">
        <v>358</v>
      </c>
      <c r="B15" s="120"/>
      <c r="C15" s="443">
        <f>SUM(C13:C14)</f>
        <v>1122788</v>
      </c>
      <c r="D15" s="140">
        <f>SUM(D13:D14)</f>
        <v>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E3" sqref="E3"/>
    </sheetView>
  </sheetViews>
  <sheetFormatPr defaultColWidth="9.33203125" defaultRowHeight="12.75"/>
  <cols>
    <col min="1" max="1" width="6.83203125" style="637" customWidth="1"/>
    <col min="2" max="2" width="9" style="637" customWidth="1"/>
    <col min="3" max="3" width="7.5" style="637" customWidth="1"/>
    <col min="4" max="4" width="42.33203125" style="637" customWidth="1"/>
    <col min="5" max="5" width="13.5" style="637" customWidth="1"/>
    <col min="6" max="6" width="13.33203125" style="637" customWidth="1"/>
    <col min="7" max="7" width="8.83203125" style="637" customWidth="1"/>
    <col min="8" max="16384" width="9.33203125" style="637" customWidth="1"/>
  </cols>
  <sheetData>
    <row r="1" s="663" customFormat="1" ht="11.25">
      <c r="E1" s="663" t="s">
        <v>739</v>
      </c>
    </row>
    <row r="2" s="663" customFormat="1" ht="11.25">
      <c r="E2" s="663" t="s">
        <v>766</v>
      </c>
    </row>
    <row r="3" s="663" customFormat="1" ht="11.25">
      <c r="E3" s="663" t="s">
        <v>767</v>
      </c>
    </row>
    <row r="4" s="663" customFormat="1" ht="11.25"/>
    <row r="5" s="523" customFormat="1" ht="18">
      <c r="A5" s="523" t="s">
        <v>359</v>
      </c>
    </row>
    <row r="6" s="523" customFormat="1" ht="18">
      <c r="A6" s="523" t="s">
        <v>360</v>
      </c>
    </row>
    <row r="7" s="523" customFormat="1" ht="18">
      <c r="A7" s="523" t="s">
        <v>361</v>
      </c>
    </row>
    <row r="8" s="523" customFormat="1" ht="18">
      <c r="A8" s="523" t="s">
        <v>669</v>
      </c>
    </row>
    <row r="9" s="598" customFormat="1" ht="12" customHeight="1"/>
    <row r="10" spans="1:6" s="664" customFormat="1" ht="15.75" customHeight="1">
      <c r="A10" s="969" t="s">
        <v>670</v>
      </c>
      <c r="B10" s="969"/>
      <c r="C10" s="969"/>
      <c r="D10" s="969"/>
      <c r="E10" s="969"/>
      <c r="F10" s="969"/>
    </row>
    <row r="11" spans="1:6" s="665" customFormat="1" ht="12" customHeight="1">
      <c r="A11" s="970"/>
      <c r="B11" s="970"/>
      <c r="C11" s="970"/>
      <c r="D11" s="970"/>
      <c r="E11" s="970"/>
      <c r="F11" s="970"/>
    </row>
    <row r="12" spans="1:7" s="666" customFormat="1" ht="27.75" customHeight="1">
      <c r="A12" s="686" t="s">
        <v>13</v>
      </c>
      <c r="B12" s="686" t="s">
        <v>217</v>
      </c>
      <c r="C12" s="686" t="s">
        <v>14</v>
      </c>
      <c r="D12" s="638" t="s">
        <v>236</v>
      </c>
      <c r="E12" s="638" t="s">
        <v>671</v>
      </c>
      <c r="F12" s="686" t="s">
        <v>672</v>
      </c>
      <c r="G12" s="638" t="s">
        <v>14</v>
      </c>
    </row>
    <row r="13" spans="1:7" s="641" customFormat="1" ht="14.25" customHeight="1">
      <c r="A13" s="639" t="s">
        <v>477</v>
      </c>
      <c r="B13" s="639" t="s">
        <v>478</v>
      </c>
      <c r="C13" s="639" t="s">
        <v>479</v>
      </c>
      <c r="D13" s="638">
        <v>4</v>
      </c>
      <c r="E13" s="638">
        <v>5</v>
      </c>
      <c r="F13" s="639" t="s">
        <v>574</v>
      </c>
      <c r="G13" s="640">
        <v>7</v>
      </c>
    </row>
    <row r="14" spans="1:7" s="673" customFormat="1" ht="16.5" customHeight="1">
      <c r="A14" s="687" t="s">
        <v>39</v>
      </c>
      <c r="B14" s="687"/>
      <c r="C14" s="687"/>
      <c r="D14" s="670" t="s">
        <v>40</v>
      </c>
      <c r="E14" s="671">
        <f>SUM(E15)</f>
        <v>24292</v>
      </c>
      <c r="F14" s="682">
        <f>SUM(F15)</f>
        <v>24293</v>
      </c>
      <c r="G14" s="672">
        <f>F14/E14</f>
        <v>1.0000411658159065</v>
      </c>
    </row>
    <row r="15" spans="1:7" s="653" customFormat="1" ht="16.5" customHeight="1">
      <c r="A15" s="669"/>
      <c r="B15" s="669" t="s">
        <v>41</v>
      </c>
      <c r="C15" s="669"/>
      <c r="D15" s="650" t="s">
        <v>42</v>
      </c>
      <c r="E15" s="651">
        <f>SUM(E16)</f>
        <v>24292</v>
      </c>
      <c r="F15" s="679">
        <f>SUM(F16)</f>
        <v>24293</v>
      </c>
      <c r="G15" s="652">
        <f aca="true" t="shared" si="0" ref="G15:G29">F15/E15</f>
        <v>1.0000411658159065</v>
      </c>
    </row>
    <row r="16" spans="1:7" s="653" customFormat="1" ht="51.75" customHeight="1">
      <c r="A16" s="669"/>
      <c r="B16" s="669"/>
      <c r="C16" s="669" t="s">
        <v>43</v>
      </c>
      <c r="D16" s="650" t="s">
        <v>44</v>
      </c>
      <c r="E16" s="654">
        <v>24292</v>
      </c>
      <c r="F16" s="680">
        <v>24293</v>
      </c>
      <c r="G16" s="652">
        <f t="shared" si="0"/>
        <v>1.0000411658159065</v>
      </c>
    </row>
    <row r="17" spans="1:7" s="673" customFormat="1" ht="37.5" customHeight="1">
      <c r="A17" s="687" t="s">
        <v>49</v>
      </c>
      <c r="B17" s="687"/>
      <c r="C17" s="687"/>
      <c r="D17" s="670" t="s">
        <v>50</v>
      </c>
      <c r="E17" s="671">
        <f>SUM(E18)</f>
        <v>512</v>
      </c>
      <c r="F17" s="682">
        <f>SUM(F18)</f>
        <v>513</v>
      </c>
      <c r="G17" s="672">
        <f t="shared" si="0"/>
        <v>1.001953125</v>
      </c>
    </row>
    <row r="18" spans="1:7" s="653" customFormat="1" ht="25.5" customHeight="1">
      <c r="A18" s="669"/>
      <c r="B18" s="669" t="s">
        <v>51</v>
      </c>
      <c r="C18" s="669"/>
      <c r="D18" s="650" t="s">
        <v>52</v>
      </c>
      <c r="E18" s="651">
        <f>SUM(E19)</f>
        <v>512</v>
      </c>
      <c r="F18" s="679">
        <f>SUM(F19)</f>
        <v>513</v>
      </c>
      <c r="G18" s="652">
        <f t="shared" si="0"/>
        <v>1.001953125</v>
      </c>
    </row>
    <row r="19" spans="1:7" s="653" customFormat="1" ht="51.75" customHeight="1">
      <c r="A19" s="669"/>
      <c r="B19" s="669"/>
      <c r="C19" s="669" t="s">
        <v>43</v>
      </c>
      <c r="D19" s="650" t="s">
        <v>44</v>
      </c>
      <c r="E19" s="651">
        <v>512</v>
      </c>
      <c r="F19" s="680">
        <v>513</v>
      </c>
      <c r="G19" s="652">
        <f t="shared" si="0"/>
        <v>1.001953125</v>
      </c>
    </row>
    <row r="20" spans="1:7" s="673" customFormat="1" ht="25.5" customHeight="1">
      <c r="A20" s="687" t="s">
        <v>53</v>
      </c>
      <c r="B20" s="687"/>
      <c r="C20" s="687"/>
      <c r="D20" s="670" t="s">
        <v>54</v>
      </c>
      <c r="E20" s="671">
        <f>SUM(E21)</f>
        <v>1000</v>
      </c>
      <c r="F20" s="682">
        <f>SUM(F21)</f>
        <v>1000</v>
      </c>
      <c r="G20" s="672">
        <f t="shared" si="0"/>
        <v>1</v>
      </c>
    </row>
    <row r="21" spans="1:7" s="653" customFormat="1" ht="16.5" customHeight="1">
      <c r="A21" s="669"/>
      <c r="B21" s="669" t="s">
        <v>55</v>
      </c>
      <c r="C21" s="669"/>
      <c r="D21" s="650" t="s">
        <v>56</v>
      </c>
      <c r="E21" s="651">
        <f>SUM(E22)</f>
        <v>1000</v>
      </c>
      <c r="F21" s="679">
        <f>SUM(F22)</f>
        <v>1000</v>
      </c>
      <c r="G21" s="652">
        <f t="shared" si="0"/>
        <v>1</v>
      </c>
    </row>
    <row r="22" spans="1:7" s="653" customFormat="1" ht="51" customHeight="1">
      <c r="A22" s="669"/>
      <c r="B22" s="669"/>
      <c r="C22" s="669" t="s">
        <v>43</v>
      </c>
      <c r="D22" s="650" t="s">
        <v>44</v>
      </c>
      <c r="E22" s="651">
        <v>1000</v>
      </c>
      <c r="F22" s="680">
        <v>1000</v>
      </c>
      <c r="G22" s="652">
        <f t="shared" si="0"/>
        <v>1</v>
      </c>
    </row>
    <row r="23" spans="1:7" s="673" customFormat="1" ht="16.5" customHeight="1">
      <c r="A23" s="687" t="s">
        <v>113</v>
      </c>
      <c r="B23" s="687"/>
      <c r="C23" s="687"/>
      <c r="D23" s="670" t="s">
        <v>114</v>
      </c>
      <c r="E23" s="671">
        <f>SUM(E24,E26)</f>
        <v>443143</v>
      </c>
      <c r="F23" s="682">
        <f>SUM(F24,F26)</f>
        <v>492500</v>
      </c>
      <c r="G23" s="672">
        <f t="shared" si="0"/>
        <v>1.1113793967184409</v>
      </c>
    </row>
    <row r="24" spans="1:7" s="653" customFormat="1" ht="51" customHeight="1">
      <c r="A24" s="669"/>
      <c r="B24" s="669" t="s">
        <v>115</v>
      </c>
      <c r="C24" s="669"/>
      <c r="D24" s="650" t="s">
        <v>483</v>
      </c>
      <c r="E24" s="651">
        <f>SUM(E25)</f>
        <v>442000</v>
      </c>
      <c r="F24" s="679">
        <f>SUM(F25)</f>
        <v>492000</v>
      </c>
      <c r="G24" s="652">
        <f t="shared" si="0"/>
        <v>1.1131221719457014</v>
      </c>
    </row>
    <row r="25" spans="1:7" s="653" customFormat="1" ht="54.75" customHeight="1">
      <c r="A25" s="669"/>
      <c r="B25" s="669"/>
      <c r="C25" s="669" t="s">
        <v>43</v>
      </c>
      <c r="D25" s="650" t="s">
        <v>44</v>
      </c>
      <c r="E25" s="651">
        <v>442000</v>
      </c>
      <c r="F25" s="680">
        <v>492000</v>
      </c>
      <c r="G25" s="652">
        <f t="shared" si="0"/>
        <v>1.1131221719457014</v>
      </c>
    </row>
    <row r="26" spans="1:7" s="653" customFormat="1" ht="77.25" customHeight="1">
      <c r="A26" s="669"/>
      <c r="B26" s="669" t="s">
        <v>116</v>
      </c>
      <c r="C26" s="669"/>
      <c r="D26" s="650" t="s">
        <v>117</v>
      </c>
      <c r="E26" s="651">
        <f>SUM(E27)</f>
        <v>1143</v>
      </c>
      <c r="F26" s="679">
        <f>SUM(F27)</f>
        <v>500</v>
      </c>
      <c r="G26" s="652">
        <f t="shared" si="0"/>
        <v>0.4374453193350831</v>
      </c>
    </row>
    <row r="27" spans="1:7" s="653" customFormat="1" ht="51.75" customHeight="1">
      <c r="A27" s="669"/>
      <c r="B27" s="669"/>
      <c r="C27" s="669" t="s">
        <v>43</v>
      </c>
      <c r="D27" s="650" t="s">
        <v>44</v>
      </c>
      <c r="E27" s="651">
        <v>1143</v>
      </c>
      <c r="F27" s="680">
        <v>500</v>
      </c>
      <c r="G27" s="652">
        <f t="shared" si="0"/>
        <v>0.4374453193350831</v>
      </c>
    </row>
    <row r="28" spans="1:7" s="653" customFormat="1" ht="11.25" customHeight="1">
      <c r="A28" s="971"/>
      <c r="B28" s="972"/>
      <c r="C28" s="972"/>
      <c r="D28" s="972"/>
      <c r="E28" s="972"/>
      <c r="F28" s="972"/>
      <c r="G28" s="655"/>
    </row>
    <row r="29" spans="1:7" s="653" customFormat="1" ht="16.5" customHeight="1">
      <c r="A29" s="973" t="s">
        <v>673</v>
      </c>
      <c r="B29" s="974"/>
      <c r="C29" s="974"/>
      <c r="D29" s="975"/>
      <c r="E29" s="656">
        <f>SUM(E14,E17,E20,E23)</f>
        <v>468947</v>
      </c>
      <c r="F29" s="656">
        <f>SUM(F14,F17,F20,F23)</f>
        <v>518306</v>
      </c>
      <c r="G29" s="649">
        <f t="shared" si="0"/>
        <v>1.1052549648467738</v>
      </c>
    </row>
    <row r="30" spans="1:7" s="653" customFormat="1" ht="16.5" customHeight="1">
      <c r="A30" s="657"/>
      <c r="B30" s="658"/>
      <c r="C30" s="658"/>
      <c r="D30" s="658"/>
      <c r="E30" s="659"/>
      <c r="F30" s="659"/>
      <c r="G30" s="660"/>
    </row>
    <row r="31" spans="1:7" s="653" customFormat="1" ht="16.5" customHeight="1">
      <c r="A31" s="657"/>
      <c r="B31" s="658"/>
      <c r="C31" s="658"/>
      <c r="D31" s="658"/>
      <c r="E31" s="659"/>
      <c r="F31" s="659"/>
      <c r="G31" s="660"/>
    </row>
    <row r="32" spans="1:7" s="653" customFormat="1" ht="16.5" customHeight="1">
      <c r="A32" s="657"/>
      <c r="B32" s="658"/>
      <c r="C32" s="658"/>
      <c r="D32" s="658"/>
      <c r="E32" s="659"/>
      <c r="F32" s="659"/>
      <c r="G32" s="660"/>
    </row>
    <row r="33" spans="1:7" s="653" customFormat="1" ht="16.5" customHeight="1">
      <c r="A33" s="657"/>
      <c r="B33" s="658"/>
      <c r="C33" s="658"/>
      <c r="D33" s="658"/>
      <c r="E33" s="659"/>
      <c r="F33" s="659"/>
      <c r="G33" s="660"/>
    </row>
    <row r="34" spans="1:7" s="667" customFormat="1" ht="20.25" customHeight="1">
      <c r="A34" s="976" t="s">
        <v>674</v>
      </c>
      <c r="B34" s="977"/>
      <c r="C34" s="977"/>
      <c r="D34" s="977"/>
      <c r="E34" s="977"/>
      <c r="F34" s="977"/>
      <c r="G34" s="978"/>
    </row>
    <row r="35" spans="1:7" s="653" customFormat="1" ht="10.5" customHeight="1">
      <c r="A35" s="979"/>
      <c r="B35" s="979"/>
      <c r="C35" s="979"/>
      <c r="D35" s="979"/>
      <c r="E35" s="979"/>
      <c r="F35" s="979"/>
      <c r="G35" s="979"/>
    </row>
    <row r="36" spans="1:7" s="653" customFormat="1" ht="24">
      <c r="A36" s="683" t="s">
        <v>13</v>
      </c>
      <c r="B36" s="683" t="s">
        <v>217</v>
      </c>
      <c r="C36" s="684" t="s">
        <v>14</v>
      </c>
      <c r="D36" s="643" t="s">
        <v>236</v>
      </c>
      <c r="E36" s="643" t="s">
        <v>675</v>
      </c>
      <c r="F36" s="685" t="s">
        <v>476</v>
      </c>
      <c r="G36" s="644" t="s">
        <v>137</v>
      </c>
    </row>
    <row r="37" spans="1:7" s="653" customFormat="1" ht="12">
      <c r="A37" s="668" t="s">
        <v>477</v>
      </c>
      <c r="B37" s="668" t="s">
        <v>478</v>
      </c>
      <c r="C37" s="668" t="s">
        <v>479</v>
      </c>
      <c r="D37" s="645">
        <v>4</v>
      </c>
      <c r="E37" s="645">
        <v>5</v>
      </c>
      <c r="F37" s="646" t="s">
        <v>574</v>
      </c>
      <c r="G37" s="647">
        <v>7</v>
      </c>
    </row>
    <row r="38" spans="1:7" s="673" customFormat="1" ht="12">
      <c r="A38" s="687" t="s">
        <v>39</v>
      </c>
      <c r="B38" s="687"/>
      <c r="C38" s="687"/>
      <c r="D38" s="674" t="s">
        <v>40</v>
      </c>
      <c r="E38" s="661">
        <f>SUM(E39)</f>
        <v>24292</v>
      </c>
      <c r="F38" s="678">
        <f>SUM(F39)</f>
        <v>24293</v>
      </c>
      <c r="G38" s="672">
        <f>F38/E38</f>
        <v>1.0000411658159065</v>
      </c>
    </row>
    <row r="39" spans="1:7" s="653" customFormat="1" ht="12">
      <c r="A39" s="669"/>
      <c r="B39" s="669" t="s">
        <v>41</v>
      </c>
      <c r="C39" s="669"/>
      <c r="D39" s="650" t="s">
        <v>42</v>
      </c>
      <c r="E39" s="651">
        <f>SUM(E40:E42)</f>
        <v>24292</v>
      </c>
      <c r="F39" s="679">
        <f>SUM(F40:F42)</f>
        <v>24293</v>
      </c>
      <c r="G39" s="652">
        <f aca="true" t="shared" si="1" ref="G39:G72">F39/E39</f>
        <v>1.0000411658159065</v>
      </c>
    </row>
    <row r="40" spans="1:7" s="653" customFormat="1" ht="12">
      <c r="A40" s="669"/>
      <c r="B40" s="669"/>
      <c r="C40" s="669" t="s">
        <v>597</v>
      </c>
      <c r="D40" s="650" t="s">
        <v>598</v>
      </c>
      <c r="E40" s="662">
        <v>20665</v>
      </c>
      <c r="F40" s="680">
        <v>20665</v>
      </c>
      <c r="G40" s="652">
        <f t="shared" si="1"/>
        <v>1</v>
      </c>
    </row>
    <row r="41" spans="1:7" s="653" customFormat="1" ht="12">
      <c r="A41" s="669"/>
      <c r="B41" s="669"/>
      <c r="C41" s="669" t="s">
        <v>601</v>
      </c>
      <c r="D41" s="650" t="s">
        <v>602</v>
      </c>
      <c r="E41" s="662">
        <v>3121</v>
      </c>
      <c r="F41" s="680">
        <v>3121</v>
      </c>
      <c r="G41" s="652">
        <f t="shared" si="1"/>
        <v>1</v>
      </c>
    </row>
    <row r="42" spans="1:7" s="653" customFormat="1" ht="12">
      <c r="A42" s="669"/>
      <c r="B42" s="669"/>
      <c r="C42" s="669" t="s">
        <v>603</v>
      </c>
      <c r="D42" s="650" t="s">
        <v>604</v>
      </c>
      <c r="E42" s="662">
        <v>506</v>
      </c>
      <c r="F42" s="680">
        <v>507</v>
      </c>
      <c r="G42" s="652">
        <f t="shared" si="1"/>
        <v>1.0019762845849802</v>
      </c>
    </row>
    <row r="43" spans="1:7" s="673" customFormat="1" ht="36">
      <c r="A43" s="687" t="s">
        <v>49</v>
      </c>
      <c r="B43" s="687"/>
      <c r="C43" s="687"/>
      <c r="D43" s="670" t="s">
        <v>50</v>
      </c>
      <c r="E43" s="661">
        <f>SUM(E44)</f>
        <v>512</v>
      </c>
      <c r="F43" s="681">
        <f>SUM(F44)</f>
        <v>513</v>
      </c>
      <c r="G43" s="672">
        <f t="shared" si="1"/>
        <v>1.001953125</v>
      </c>
    </row>
    <row r="44" spans="1:7" s="653" customFormat="1" ht="24">
      <c r="A44" s="669"/>
      <c r="B44" s="669" t="s">
        <v>51</v>
      </c>
      <c r="C44" s="669"/>
      <c r="D44" s="650" t="s">
        <v>52</v>
      </c>
      <c r="E44" s="651">
        <f>SUM(E45:E46)</f>
        <v>512</v>
      </c>
      <c r="F44" s="679">
        <f>SUM(F45:F46)</f>
        <v>513</v>
      </c>
      <c r="G44" s="652">
        <f t="shared" si="1"/>
        <v>1.001953125</v>
      </c>
    </row>
    <row r="45" spans="1:7" s="653" customFormat="1" ht="24">
      <c r="A45" s="669"/>
      <c r="B45" s="669"/>
      <c r="C45" s="669" t="s">
        <v>637</v>
      </c>
      <c r="D45" s="650" t="s">
        <v>638</v>
      </c>
      <c r="E45" s="662">
        <v>212</v>
      </c>
      <c r="F45" s="680">
        <v>213</v>
      </c>
      <c r="G45" s="652">
        <f t="shared" si="1"/>
        <v>1.0047169811320755</v>
      </c>
    </row>
    <row r="46" spans="1:7" s="653" customFormat="1" ht="24">
      <c r="A46" s="669"/>
      <c r="B46" s="669"/>
      <c r="C46" s="669" t="s">
        <v>639</v>
      </c>
      <c r="D46" s="650" t="s">
        <v>640</v>
      </c>
      <c r="E46" s="662">
        <v>300</v>
      </c>
      <c r="F46" s="680">
        <v>300</v>
      </c>
      <c r="G46" s="652">
        <f t="shared" si="1"/>
        <v>1</v>
      </c>
    </row>
    <row r="47" spans="1:7" s="673" customFormat="1" ht="24">
      <c r="A47" s="687" t="s">
        <v>53</v>
      </c>
      <c r="B47" s="687"/>
      <c r="C47" s="687"/>
      <c r="D47" s="670" t="s">
        <v>54</v>
      </c>
      <c r="E47" s="661">
        <f>SUM(E48)</f>
        <v>1000</v>
      </c>
      <c r="F47" s="681">
        <f>SUM(F48)</f>
        <v>1000</v>
      </c>
      <c r="G47" s="672">
        <f t="shared" si="1"/>
        <v>1</v>
      </c>
    </row>
    <row r="48" spans="1:7" s="653" customFormat="1" ht="12">
      <c r="A48" s="669"/>
      <c r="B48" s="669" t="s">
        <v>55</v>
      </c>
      <c r="C48" s="669"/>
      <c r="D48" s="650" t="s">
        <v>56</v>
      </c>
      <c r="E48" s="651">
        <f>SUM(E49:E51)</f>
        <v>1000</v>
      </c>
      <c r="F48" s="679">
        <f>SUM(F49:F51)</f>
        <v>1000</v>
      </c>
      <c r="G48" s="652">
        <f t="shared" si="1"/>
        <v>1</v>
      </c>
    </row>
    <row r="49" spans="1:7" s="653" customFormat="1" ht="12">
      <c r="A49" s="669"/>
      <c r="B49" s="669"/>
      <c r="C49" s="669" t="s">
        <v>605</v>
      </c>
      <c r="D49" s="650" t="s">
        <v>606</v>
      </c>
      <c r="E49" s="654">
        <v>100</v>
      </c>
      <c r="F49" s="680">
        <v>300</v>
      </c>
      <c r="G49" s="652">
        <f t="shared" si="1"/>
        <v>3</v>
      </c>
    </row>
    <row r="50" spans="1:7" s="653" customFormat="1" ht="24">
      <c r="A50" s="669"/>
      <c r="B50" s="669"/>
      <c r="C50" s="669" t="s">
        <v>637</v>
      </c>
      <c r="D50" s="650" t="s">
        <v>638</v>
      </c>
      <c r="E50" s="654">
        <v>300</v>
      </c>
      <c r="F50" s="680">
        <v>200</v>
      </c>
      <c r="G50" s="652">
        <f t="shared" si="1"/>
        <v>0.6666666666666666</v>
      </c>
    </row>
    <row r="51" spans="1:7" s="653" customFormat="1" ht="24">
      <c r="A51" s="669"/>
      <c r="B51" s="669"/>
      <c r="C51" s="669" t="s">
        <v>639</v>
      </c>
      <c r="D51" s="650" t="s">
        <v>640</v>
      </c>
      <c r="E51" s="654">
        <v>600</v>
      </c>
      <c r="F51" s="680">
        <v>500</v>
      </c>
      <c r="G51" s="652">
        <f t="shared" si="1"/>
        <v>0.8333333333333334</v>
      </c>
    </row>
    <row r="52" spans="1:7" s="673" customFormat="1" ht="12">
      <c r="A52" s="687" t="s">
        <v>113</v>
      </c>
      <c r="B52" s="687"/>
      <c r="C52" s="687"/>
      <c r="D52" s="670" t="s">
        <v>114</v>
      </c>
      <c r="E52" s="671">
        <f>SUM(E53,E69)</f>
        <v>443143</v>
      </c>
      <c r="F52" s="682">
        <f>SUM(F53,F69)</f>
        <v>492500</v>
      </c>
      <c r="G52" s="672">
        <f t="shared" si="1"/>
        <v>1.1113793967184409</v>
      </c>
    </row>
    <row r="53" spans="1:7" s="653" customFormat="1" ht="48.75" customHeight="1">
      <c r="A53" s="669"/>
      <c r="B53" s="669" t="s">
        <v>115</v>
      </c>
      <c r="C53" s="669"/>
      <c r="D53" s="650" t="s">
        <v>483</v>
      </c>
      <c r="E53" s="651">
        <f>SUM(E54:E68)</f>
        <v>442000</v>
      </c>
      <c r="F53" s="679">
        <f>SUM(F54:F68)</f>
        <v>492000</v>
      </c>
      <c r="G53" s="652">
        <f t="shared" si="1"/>
        <v>1.1131221719457014</v>
      </c>
    </row>
    <row r="54" spans="1:7" s="653" customFormat="1" ht="12">
      <c r="A54" s="669"/>
      <c r="B54" s="669"/>
      <c r="C54" s="669" t="s">
        <v>657</v>
      </c>
      <c r="D54" s="650" t="s">
        <v>658</v>
      </c>
      <c r="E54" s="654">
        <v>429310</v>
      </c>
      <c r="F54" s="680">
        <v>472462</v>
      </c>
      <c r="G54" s="652">
        <f t="shared" si="1"/>
        <v>1.1005147795299435</v>
      </c>
    </row>
    <row r="55" spans="1:7" s="653" customFormat="1" ht="12">
      <c r="A55" s="669"/>
      <c r="B55" s="669"/>
      <c r="C55" s="669" t="s">
        <v>597</v>
      </c>
      <c r="D55" s="650" t="s">
        <v>598</v>
      </c>
      <c r="E55" s="651">
        <v>3139</v>
      </c>
      <c r="F55" s="680">
        <v>6785</v>
      </c>
      <c r="G55" s="652">
        <f t="shared" si="1"/>
        <v>2.161516406498885</v>
      </c>
    </row>
    <row r="56" spans="1:7" s="653" customFormat="1" ht="12">
      <c r="A56" s="669"/>
      <c r="B56" s="669"/>
      <c r="C56" s="669" t="s">
        <v>599</v>
      </c>
      <c r="D56" s="650" t="s">
        <v>600</v>
      </c>
      <c r="E56" s="651">
        <v>1193</v>
      </c>
      <c r="F56" s="680">
        <v>700</v>
      </c>
      <c r="G56" s="652">
        <f t="shared" si="1"/>
        <v>0.586756077116513</v>
      </c>
    </row>
    <row r="57" spans="1:7" s="653" customFormat="1" ht="12">
      <c r="A57" s="669"/>
      <c r="B57" s="669"/>
      <c r="C57" s="669" t="s">
        <v>601</v>
      </c>
      <c r="D57" s="650" t="s">
        <v>602</v>
      </c>
      <c r="E57" s="651">
        <v>3060</v>
      </c>
      <c r="F57" s="680">
        <v>4778</v>
      </c>
      <c r="G57" s="652">
        <f t="shared" si="1"/>
        <v>1.561437908496732</v>
      </c>
    </row>
    <row r="58" spans="1:7" s="653" customFormat="1" ht="12">
      <c r="A58" s="669"/>
      <c r="B58" s="669"/>
      <c r="C58" s="669" t="s">
        <v>603</v>
      </c>
      <c r="D58" s="650" t="s">
        <v>604</v>
      </c>
      <c r="E58" s="651">
        <v>106</v>
      </c>
      <c r="F58" s="680">
        <v>300</v>
      </c>
      <c r="G58" s="652">
        <f t="shared" si="1"/>
        <v>2.830188679245283</v>
      </c>
    </row>
    <row r="59" spans="1:7" s="653" customFormat="1" ht="12">
      <c r="A59" s="669"/>
      <c r="B59" s="669"/>
      <c r="C59" s="669" t="s">
        <v>605</v>
      </c>
      <c r="D59" s="650" t="s">
        <v>606</v>
      </c>
      <c r="E59" s="651">
        <v>486</v>
      </c>
      <c r="F59" s="680">
        <v>1500</v>
      </c>
      <c r="G59" s="652">
        <f t="shared" si="1"/>
        <v>3.0864197530864197</v>
      </c>
    </row>
    <row r="60" spans="1:7" s="653" customFormat="1" ht="12">
      <c r="A60" s="669"/>
      <c r="B60" s="669"/>
      <c r="C60" s="669" t="s">
        <v>607</v>
      </c>
      <c r="D60" s="650" t="s">
        <v>608</v>
      </c>
      <c r="E60" s="651">
        <v>75</v>
      </c>
      <c r="F60" s="680">
        <v>130</v>
      </c>
      <c r="G60" s="652">
        <f t="shared" si="1"/>
        <v>1.7333333333333334</v>
      </c>
    </row>
    <row r="61" spans="1:7" s="653" customFormat="1" ht="12">
      <c r="A61" s="669"/>
      <c r="B61" s="669"/>
      <c r="C61" s="669" t="s">
        <v>589</v>
      </c>
      <c r="D61" s="650" t="s">
        <v>590</v>
      </c>
      <c r="E61" s="651">
        <v>2838</v>
      </c>
      <c r="F61" s="680">
        <v>3000</v>
      </c>
      <c r="G61" s="652">
        <f t="shared" si="1"/>
        <v>1.0570824524312896</v>
      </c>
    </row>
    <row r="62" spans="1:7" s="653" customFormat="1" ht="12">
      <c r="A62" s="669"/>
      <c r="B62" s="669"/>
      <c r="C62" s="669" t="s">
        <v>629</v>
      </c>
      <c r="D62" s="650" t="s">
        <v>630</v>
      </c>
      <c r="E62" s="651">
        <v>0</v>
      </c>
      <c r="F62" s="680">
        <v>90</v>
      </c>
      <c r="G62" s="652">
        <v>0</v>
      </c>
    </row>
    <row r="63" spans="1:7" s="653" customFormat="1" ht="24">
      <c r="A63" s="669"/>
      <c r="B63" s="669"/>
      <c r="C63" s="669" t="s">
        <v>633</v>
      </c>
      <c r="D63" s="650" t="s">
        <v>634</v>
      </c>
      <c r="E63" s="651">
        <v>0</v>
      </c>
      <c r="F63" s="680">
        <v>300</v>
      </c>
      <c r="G63" s="652">
        <v>0</v>
      </c>
    </row>
    <row r="64" spans="1:7" s="653" customFormat="1" ht="12">
      <c r="A64" s="669"/>
      <c r="B64" s="669"/>
      <c r="C64" s="669" t="s">
        <v>613</v>
      </c>
      <c r="D64" s="650" t="s">
        <v>614</v>
      </c>
      <c r="E64" s="651">
        <v>60</v>
      </c>
      <c r="F64" s="680">
        <v>100</v>
      </c>
      <c r="G64" s="652">
        <f t="shared" si="1"/>
        <v>1.6666666666666667</v>
      </c>
    </row>
    <row r="65" spans="1:7" s="653" customFormat="1" ht="22.5" customHeight="1">
      <c r="A65" s="669"/>
      <c r="B65" s="669"/>
      <c r="C65" s="669" t="s">
        <v>617</v>
      </c>
      <c r="D65" s="650" t="s">
        <v>618</v>
      </c>
      <c r="E65" s="651">
        <v>604</v>
      </c>
      <c r="F65" s="680">
        <v>600</v>
      </c>
      <c r="G65" s="652">
        <f t="shared" si="1"/>
        <v>0.9933774834437086</v>
      </c>
    </row>
    <row r="66" spans="1:7" s="653" customFormat="1" ht="24">
      <c r="A66" s="669"/>
      <c r="B66" s="669"/>
      <c r="C66" s="669" t="s">
        <v>635</v>
      </c>
      <c r="D66" s="650" t="s">
        <v>636</v>
      </c>
      <c r="E66" s="651">
        <v>820</v>
      </c>
      <c r="F66" s="680">
        <v>500</v>
      </c>
      <c r="G66" s="652">
        <f t="shared" si="1"/>
        <v>0.6097560975609756</v>
      </c>
    </row>
    <row r="67" spans="1:7" s="653" customFormat="1" ht="24">
      <c r="A67" s="669"/>
      <c r="B67" s="669"/>
      <c r="C67" s="669" t="s">
        <v>637</v>
      </c>
      <c r="D67" s="650" t="s">
        <v>638</v>
      </c>
      <c r="E67" s="651">
        <v>100</v>
      </c>
      <c r="F67" s="680">
        <v>200</v>
      </c>
      <c r="G67" s="652">
        <f t="shared" si="1"/>
        <v>2</v>
      </c>
    </row>
    <row r="68" spans="1:7" s="653" customFormat="1" ht="24">
      <c r="A68" s="669"/>
      <c r="B68" s="669"/>
      <c r="C68" s="669" t="s">
        <v>639</v>
      </c>
      <c r="D68" s="650" t="s">
        <v>640</v>
      </c>
      <c r="E68" s="651">
        <v>209</v>
      </c>
      <c r="F68" s="680">
        <v>555</v>
      </c>
      <c r="G68" s="652">
        <f t="shared" si="1"/>
        <v>2.6555023923444976</v>
      </c>
    </row>
    <row r="69" spans="1:7" s="653" customFormat="1" ht="72" customHeight="1">
      <c r="A69" s="669"/>
      <c r="B69" s="669" t="s">
        <v>116</v>
      </c>
      <c r="C69" s="669"/>
      <c r="D69" s="650" t="s">
        <v>117</v>
      </c>
      <c r="E69" s="651">
        <f>SUM(E70)</f>
        <v>1143</v>
      </c>
      <c r="F69" s="679">
        <f>SUM(F70)</f>
        <v>500</v>
      </c>
      <c r="G69" s="652">
        <f t="shared" si="1"/>
        <v>0.4374453193350831</v>
      </c>
    </row>
    <row r="70" spans="1:7" s="653" customFormat="1" ht="12">
      <c r="A70" s="669"/>
      <c r="B70" s="669"/>
      <c r="C70" s="669" t="s">
        <v>659</v>
      </c>
      <c r="D70" s="650" t="s">
        <v>660</v>
      </c>
      <c r="E70" s="651">
        <v>1143</v>
      </c>
      <c r="F70" s="680">
        <v>500</v>
      </c>
      <c r="G70" s="652">
        <f t="shared" si="1"/>
        <v>0.4374453193350831</v>
      </c>
    </row>
    <row r="71" spans="1:7" s="653" customFormat="1" ht="13.5" customHeight="1">
      <c r="A71" s="980"/>
      <c r="B71" s="981"/>
      <c r="C71" s="972"/>
      <c r="D71" s="972"/>
      <c r="E71" s="972"/>
      <c r="F71" s="972"/>
      <c r="G71" s="982"/>
    </row>
    <row r="72" spans="1:7" s="653" customFormat="1" ht="16.5" customHeight="1">
      <c r="A72" s="983" t="s">
        <v>676</v>
      </c>
      <c r="B72" s="984"/>
      <c r="C72" s="984"/>
      <c r="D72" s="985"/>
      <c r="E72" s="648">
        <f>SUM(E38,E43,E47,E52)</f>
        <v>468947</v>
      </c>
      <c r="F72" s="648">
        <f>SUM(F38,F43,F47,F52)</f>
        <v>518306</v>
      </c>
      <c r="G72" s="649">
        <f t="shared" si="1"/>
        <v>1.1052549648467738</v>
      </c>
    </row>
    <row r="73" s="642" customFormat="1" ht="12.75"/>
    <row r="74" s="642" customFormat="1" ht="12.75"/>
    <row r="75" s="642" customFormat="1" ht="12.75"/>
    <row r="76" s="642" customFormat="1" ht="12.75"/>
    <row r="77" s="642" customFormat="1" ht="12.75"/>
    <row r="78" s="642" customFormat="1" ht="12.75"/>
    <row r="79" s="642" customFormat="1" ht="12.75"/>
    <row r="80" s="642" customFormat="1" ht="12.75"/>
    <row r="81" s="642" customFormat="1" ht="12.75"/>
  </sheetData>
  <mergeCells count="8">
    <mergeCell ref="A34:G34"/>
    <mergeCell ref="A35:G35"/>
    <mergeCell ref="A71:G71"/>
    <mergeCell ref="A72:D72"/>
    <mergeCell ref="A10:F10"/>
    <mergeCell ref="A11:F11"/>
    <mergeCell ref="A28:F28"/>
    <mergeCell ref="A29:D29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E1">
      <selection activeCell="I3" sqref="I3"/>
    </sheetView>
  </sheetViews>
  <sheetFormatPr defaultColWidth="9.33203125" defaultRowHeight="12.75"/>
  <cols>
    <col min="1" max="1" width="7.16015625" style="0" customWidth="1"/>
    <col min="2" max="2" width="8.83203125" style="0" customWidth="1"/>
    <col min="3" max="3" width="11.66015625" style="0" customWidth="1"/>
    <col min="4" max="4" width="9.5" style="0" customWidth="1"/>
    <col min="5" max="5" width="47.5" style="0" customWidth="1"/>
    <col min="6" max="6" width="13.5" style="0" customWidth="1"/>
    <col min="7" max="7" width="13" style="0" customWidth="1"/>
    <col min="8" max="8" width="13.83203125" style="0" customWidth="1"/>
    <col min="9" max="9" width="14.16015625" style="0" customWidth="1"/>
    <col min="10" max="10" width="13.83203125" style="0" customWidth="1"/>
    <col min="11" max="11" width="8.33203125" style="0" customWidth="1"/>
    <col min="12" max="12" width="11.33203125" style="0" customWidth="1"/>
  </cols>
  <sheetData>
    <row r="1" spans="6:14" ht="12.75">
      <c r="F1" s="1"/>
      <c r="G1" s="1"/>
      <c r="H1" s="1"/>
      <c r="I1" s="1" t="s">
        <v>668</v>
      </c>
      <c r="J1" s="1"/>
      <c r="K1" s="1"/>
      <c r="L1" s="1"/>
      <c r="M1" s="1"/>
      <c r="N1" s="1"/>
    </row>
    <row r="2" s="1" customFormat="1" ht="11.25">
      <c r="I2" s="1" t="s">
        <v>766</v>
      </c>
    </row>
    <row r="3" s="1" customFormat="1" ht="11.25">
      <c r="I3" s="1" t="s">
        <v>767</v>
      </c>
    </row>
    <row r="5" s="810" customFormat="1" ht="18">
      <c r="B5" s="810" t="s">
        <v>732</v>
      </c>
    </row>
    <row r="6" s="2" customFormat="1" ht="18">
      <c r="B6" s="2" t="s">
        <v>733</v>
      </c>
    </row>
    <row r="7" s="2" customFormat="1" ht="18">
      <c r="B7" s="2" t="s">
        <v>729</v>
      </c>
    </row>
    <row r="8" spans="2:11" s="803" customFormat="1" ht="15">
      <c r="B8" s="804"/>
      <c r="C8" s="804"/>
      <c r="D8" s="804"/>
      <c r="E8" s="804"/>
      <c r="F8" s="804"/>
      <c r="G8" s="804"/>
      <c r="H8" s="804"/>
      <c r="I8" s="804"/>
      <c r="J8" s="804"/>
      <c r="K8" s="804"/>
    </row>
    <row r="9" spans="1:11" s="779" customFormat="1" ht="12.75">
      <c r="A9" s="1008" t="s">
        <v>363</v>
      </c>
      <c r="B9" s="1009" t="s">
        <v>13</v>
      </c>
      <c r="C9" s="1009" t="s">
        <v>217</v>
      </c>
      <c r="D9" s="1009" t="s">
        <v>14</v>
      </c>
      <c r="E9" s="998" t="s">
        <v>720</v>
      </c>
      <c r="F9" s="999" t="s">
        <v>133</v>
      </c>
      <c r="G9" s="1002" t="s">
        <v>734</v>
      </c>
      <c r="H9" s="1003"/>
      <c r="I9" s="1003"/>
      <c r="J9" s="1004"/>
      <c r="K9" s="816"/>
    </row>
    <row r="10" spans="1:11" s="779" customFormat="1" ht="12.75">
      <c r="A10" s="1008"/>
      <c r="B10" s="1010"/>
      <c r="C10" s="1010"/>
      <c r="D10" s="1010"/>
      <c r="E10" s="986"/>
      <c r="F10" s="1000"/>
      <c r="G10" s="998" t="s">
        <v>735</v>
      </c>
      <c r="H10" s="1005" t="s">
        <v>562</v>
      </c>
      <c r="I10" s="1006"/>
      <c r="J10" s="1007"/>
      <c r="K10" s="986" t="s">
        <v>737</v>
      </c>
    </row>
    <row r="11" spans="1:11" s="779" customFormat="1" ht="12.75">
      <c r="A11" s="1008"/>
      <c r="B11" s="1010"/>
      <c r="C11" s="1010"/>
      <c r="D11" s="1010"/>
      <c r="E11" s="987"/>
      <c r="F11" s="1001"/>
      <c r="G11" s="987"/>
      <c r="H11" s="815" t="s">
        <v>721</v>
      </c>
      <c r="I11" s="772" t="s">
        <v>722</v>
      </c>
      <c r="J11" s="773" t="s">
        <v>723</v>
      </c>
      <c r="K11" s="987"/>
    </row>
    <row r="12" spans="1:11" s="783" customFormat="1" ht="12.75">
      <c r="A12" s="782">
        <v>1</v>
      </c>
      <c r="B12" s="782">
        <v>2</v>
      </c>
      <c r="C12" s="782">
        <v>3</v>
      </c>
      <c r="D12" s="782">
        <v>4</v>
      </c>
      <c r="E12" s="782">
        <v>5</v>
      </c>
      <c r="F12" s="782">
        <v>6</v>
      </c>
      <c r="G12" s="811">
        <v>7</v>
      </c>
      <c r="H12" s="782">
        <v>8</v>
      </c>
      <c r="I12" s="782">
        <v>9</v>
      </c>
      <c r="J12" s="782">
        <v>10</v>
      </c>
      <c r="K12" s="787">
        <v>11</v>
      </c>
    </row>
    <row r="13" spans="1:11" s="783" customFormat="1" ht="12.75">
      <c r="A13" s="784"/>
      <c r="B13" s="785"/>
      <c r="C13" s="785"/>
      <c r="D13" s="785"/>
      <c r="E13" s="785"/>
      <c r="F13" s="785"/>
      <c r="G13" s="785"/>
      <c r="H13" s="785"/>
      <c r="I13" s="785"/>
      <c r="J13" s="785"/>
      <c r="K13" s="786"/>
    </row>
    <row r="14" spans="1:11" s="783" customFormat="1" ht="12.75">
      <c r="A14" s="988" t="s">
        <v>727</v>
      </c>
      <c r="B14" s="989"/>
      <c r="C14" s="989"/>
      <c r="D14" s="990"/>
      <c r="E14" s="994" t="s">
        <v>726</v>
      </c>
      <c r="F14" s="782"/>
      <c r="G14" s="782"/>
      <c r="H14" s="782"/>
      <c r="I14" s="782"/>
      <c r="J14" s="782"/>
      <c r="K14" s="782"/>
    </row>
    <row r="15" spans="1:11" s="779" customFormat="1" ht="16.5" customHeight="1">
      <c r="A15" s="991"/>
      <c r="B15" s="992"/>
      <c r="C15" s="992"/>
      <c r="D15" s="993"/>
      <c r="E15" s="995"/>
      <c r="F15" s="780"/>
      <c r="G15" s="780"/>
      <c r="H15" s="780"/>
      <c r="I15" s="780"/>
      <c r="J15" s="780"/>
      <c r="K15" s="780"/>
    </row>
    <row r="16" spans="1:11" s="779" customFormat="1" ht="12.75">
      <c r="A16" s="781" t="s">
        <v>141</v>
      </c>
      <c r="B16" s="788" t="s">
        <v>15</v>
      </c>
      <c r="C16" s="788" t="s">
        <v>238</v>
      </c>
      <c r="D16" s="788" t="s">
        <v>591</v>
      </c>
      <c r="E16" s="789" t="s">
        <v>724</v>
      </c>
      <c r="F16" s="790">
        <v>0</v>
      </c>
      <c r="G16" s="790">
        <f>SUM(H16:J16)</f>
        <v>20000</v>
      </c>
      <c r="H16" s="790">
        <v>0</v>
      </c>
      <c r="I16" s="790">
        <v>0</v>
      </c>
      <c r="J16" s="790">
        <v>20000</v>
      </c>
      <c r="K16" s="802">
        <v>0</v>
      </c>
    </row>
    <row r="17" spans="1:11" s="779" customFormat="1" ht="12.75">
      <c r="A17" s="781" t="s">
        <v>142</v>
      </c>
      <c r="B17" s="788" t="s">
        <v>242</v>
      </c>
      <c r="C17" s="788" t="s">
        <v>244</v>
      </c>
      <c r="D17" s="788" t="s">
        <v>591</v>
      </c>
      <c r="E17" s="789" t="s">
        <v>725</v>
      </c>
      <c r="F17" s="790">
        <v>20000</v>
      </c>
      <c r="G17" s="790">
        <f>SUM(H17:J17)</f>
        <v>20000</v>
      </c>
      <c r="H17" s="790">
        <v>0</v>
      </c>
      <c r="I17" s="790">
        <v>0</v>
      </c>
      <c r="J17" s="790">
        <v>20000</v>
      </c>
      <c r="K17" s="791">
        <f>G17/F17</f>
        <v>1</v>
      </c>
    </row>
    <row r="18" spans="1:11" s="779" customFormat="1" ht="12.75">
      <c r="A18" s="781" t="s">
        <v>143</v>
      </c>
      <c r="B18" s="788" t="s">
        <v>39</v>
      </c>
      <c r="C18" s="788" t="s">
        <v>252</v>
      </c>
      <c r="D18" s="788" t="s">
        <v>625</v>
      </c>
      <c r="E18" s="789" t="s">
        <v>725</v>
      </c>
      <c r="F18" s="790">
        <v>22330</v>
      </c>
      <c r="G18" s="790">
        <f>SUM(H18:J18)</f>
        <v>22761</v>
      </c>
      <c r="H18" s="790">
        <v>0</v>
      </c>
      <c r="I18" s="790">
        <v>0</v>
      </c>
      <c r="J18" s="790">
        <v>22761</v>
      </c>
      <c r="K18" s="791">
        <f>G18/F18</f>
        <v>1.0193013882669055</v>
      </c>
    </row>
    <row r="19" spans="1:11" s="779" customFormat="1" ht="12.75">
      <c r="A19" s="778"/>
      <c r="B19" s="792"/>
      <c r="C19" s="792"/>
      <c r="D19" s="792"/>
      <c r="E19" s="793"/>
      <c r="F19" s="794"/>
      <c r="G19" s="794"/>
      <c r="H19" s="794"/>
      <c r="I19" s="794"/>
      <c r="J19" s="794"/>
      <c r="K19" s="791"/>
    </row>
    <row r="20" spans="1:11" s="76" customFormat="1" ht="12.75">
      <c r="A20" s="988" t="s">
        <v>728</v>
      </c>
      <c r="B20" s="989"/>
      <c r="C20" s="989"/>
      <c r="D20" s="990"/>
      <c r="E20" s="996" t="s">
        <v>374</v>
      </c>
      <c r="F20" s="795"/>
      <c r="G20" s="795"/>
      <c r="H20" s="795"/>
      <c r="I20" s="795"/>
      <c r="J20" s="795"/>
      <c r="K20" s="791"/>
    </row>
    <row r="21" spans="1:11" s="76" customFormat="1" ht="18" customHeight="1">
      <c r="A21" s="991"/>
      <c r="B21" s="992"/>
      <c r="C21" s="992"/>
      <c r="D21" s="993"/>
      <c r="E21" s="997"/>
      <c r="F21" s="796"/>
      <c r="G21" s="796"/>
      <c r="H21" s="796"/>
      <c r="I21" s="796"/>
      <c r="J21" s="796"/>
      <c r="K21" s="791"/>
    </row>
    <row r="22" spans="1:11" s="805" customFormat="1" ht="25.5">
      <c r="A22" s="806" t="s">
        <v>141</v>
      </c>
      <c r="B22" s="807" t="s">
        <v>103</v>
      </c>
      <c r="C22" s="807" t="s">
        <v>267</v>
      </c>
      <c r="D22" s="807" t="s">
        <v>653</v>
      </c>
      <c r="E22" s="808" t="s">
        <v>730</v>
      </c>
      <c r="F22" s="809">
        <v>32904</v>
      </c>
      <c r="G22" s="809">
        <f>SUM(H22:J22)</f>
        <v>34200</v>
      </c>
      <c r="H22" s="809">
        <v>34200</v>
      </c>
      <c r="I22" s="809">
        <v>0</v>
      </c>
      <c r="J22" s="809">
        <v>0</v>
      </c>
      <c r="K22" s="817">
        <f>G22/F22</f>
        <v>1.039387308533917</v>
      </c>
    </row>
    <row r="23" spans="1:11" s="779" customFormat="1" ht="12.75">
      <c r="A23" s="781" t="s">
        <v>142</v>
      </c>
      <c r="B23" s="788" t="s">
        <v>304</v>
      </c>
      <c r="C23" s="788" t="s">
        <v>308</v>
      </c>
      <c r="D23" s="788" t="s">
        <v>665</v>
      </c>
      <c r="E23" s="789" t="s">
        <v>731</v>
      </c>
      <c r="F23" s="790">
        <v>54000</v>
      </c>
      <c r="G23" s="790">
        <f>SUM(H23:J23)</f>
        <v>58150</v>
      </c>
      <c r="H23" s="790">
        <v>0</v>
      </c>
      <c r="I23" s="790">
        <v>0</v>
      </c>
      <c r="J23" s="790">
        <v>58150</v>
      </c>
      <c r="K23" s="791">
        <f>G23/F23</f>
        <v>1.076851851851852</v>
      </c>
    </row>
    <row r="24" spans="1:11" s="779" customFormat="1" ht="12.75">
      <c r="A24" s="778"/>
      <c r="B24" s="792"/>
      <c r="C24" s="792"/>
      <c r="D24" s="792"/>
      <c r="E24" s="793"/>
      <c r="F24" s="794"/>
      <c r="G24" s="794"/>
      <c r="H24" s="794"/>
      <c r="I24" s="794"/>
      <c r="J24" s="794"/>
      <c r="K24" s="791"/>
    </row>
    <row r="25" spans="1:11" s="76" customFormat="1" ht="12.75">
      <c r="A25" s="768"/>
      <c r="B25" s="812"/>
      <c r="C25" s="812"/>
      <c r="D25" s="812"/>
      <c r="E25" s="813" t="s">
        <v>736</v>
      </c>
      <c r="F25" s="312">
        <f>SUM(F16:F24)</f>
        <v>129234</v>
      </c>
      <c r="G25" s="312">
        <f>SUM(G16:G24)</f>
        <v>155111</v>
      </c>
      <c r="H25" s="312">
        <f>SUM(H16:H24)</f>
        <v>34200</v>
      </c>
      <c r="I25" s="312">
        <f>SUM(I16:I24)</f>
        <v>0</v>
      </c>
      <c r="J25" s="312">
        <f>SUM(J16:J24)</f>
        <v>120911</v>
      </c>
      <c r="K25" s="814">
        <f>G25/F25</f>
        <v>1.2002336846340746</v>
      </c>
    </row>
    <row r="26" spans="1:11" s="779" customFormat="1" ht="12.75">
      <c r="A26" s="797"/>
      <c r="B26" s="798"/>
      <c r="C26" s="798"/>
      <c r="D26" s="798"/>
      <c r="E26" s="799"/>
      <c r="F26" s="800"/>
      <c r="G26" s="800"/>
      <c r="H26" s="800"/>
      <c r="I26" s="800"/>
      <c r="J26" s="800"/>
      <c r="K26" s="801"/>
    </row>
    <row r="27" spans="1:11" s="779" customFormat="1" ht="12.75">
      <c r="A27" s="797"/>
      <c r="B27" s="798"/>
      <c r="C27" s="798"/>
      <c r="D27" s="798"/>
      <c r="E27" s="799"/>
      <c r="F27" s="800"/>
      <c r="G27" s="800"/>
      <c r="H27" s="800"/>
      <c r="I27" s="800"/>
      <c r="J27" s="800"/>
      <c r="K27" s="801"/>
    </row>
    <row r="28" spans="1:11" s="779" customFormat="1" ht="12.75">
      <c r="A28" s="797"/>
      <c r="B28" s="798"/>
      <c r="C28" s="798"/>
      <c r="D28" s="798"/>
      <c r="E28" s="799"/>
      <c r="F28" s="800"/>
      <c r="G28" s="800"/>
      <c r="H28" s="800"/>
      <c r="I28" s="800"/>
      <c r="J28" s="800"/>
      <c r="K28" s="801"/>
    </row>
    <row r="29" spans="1:11" s="779" customFormat="1" ht="12.75">
      <c r="A29" s="797"/>
      <c r="B29" s="798"/>
      <c r="C29" s="798"/>
      <c r="D29" s="798"/>
      <c r="E29" s="799"/>
      <c r="F29" s="800"/>
      <c r="G29" s="800"/>
      <c r="H29" s="800"/>
      <c r="I29" s="800"/>
      <c r="J29" s="800"/>
      <c r="K29" s="801"/>
    </row>
    <row r="30" spans="1:11" s="779" customFormat="1" ht="12.75">
      <c r="A30" s="797"/>
      <c r="B30" s="798"/>
      <c r="C30" s="798"/>
      <c r="D30" s="798"/>
      <c r="E30" s="799"/>
      <c r="F30" s="800"/>
      <c r="G30" s="800"/>
      <c r="H30" s="800"/>
      <c r="I30" s="800"/>
      <c r="J30" s="800"/>
      <c r="K30" s="801"/>
    </row>
    <row r="31" spans="1:11" s="779" customFormat="1" ht="12.75">
      <c r="A31" s="797"/>
      <c r="B31" s="798"/>
      <c r="C31" s="798"/>
      <c r="D31" s="798"/>
      <c r="E31" s="799"/>
      <c r="F31" s="800"/>
      <c r="G31" s="800"/>
      <c r="H31" s="800"/>
      <c r="I31" s="800"/>
      <c r="J31" s="800"/>
      <c r="K31" s="801"/>
    </row>
    <row r="32" spans="1:11" s="779" customFormat="1" ht="12.75">
      <c r="A32" s="797"/>
      <c r="B32" s="798"/>
      <c r="C32" s="798"/>
      <c r="D32" s="798"/>
      <c r="E32" s="799"/>
      <c r="F32" s="800"/>
      <c r="G32" s="800"/>
      <c r="H32" s="800"/>
      <c r="I32" s="800"/>
      <c r="J32" s="800"/>
      <c r="K32" s="801"/>
    </row>
    <row r="33" spans="1:11" s="779" customFormat="1" ht="12.75">
      <c r="A33" s="797"/>
      <c r="B33" s="798"/>
      <c r="C33" s="798"/>
      <c r="D33" s="798"/>
      <c r="E33" s="799"/>
      <c r="F33" s="800"/>
      <c r="G33" s="800"/>
      <c r="H33" s="800"/>
      <c r="I33" s="800"/>
      <c r="J33" s="800"/>
      <c r="K33" s="801"/>
    </row>
    <row r="34" spans="1:11" s="779" customFormat="1" ht="12.75">
      <c r="A34" s="797"/>
      <c r="B34" s="798"/>
      <c r="C34" s="798"/>
      <c r="D34" s="798"/>
      <c r="E34" s="799"/>
      <c r="F34" s="800"/>
      <c r="G34" s="800"/>
      <c r="H34" s="800"/>
      <c r="I34" s="800"/>
      <c r="J34" s="800"/>
      <c r="K34" s="801"/>
    </row>
    <row r="35" spans="1:11" s="779" customFormat="1" ht="12.75">
      <c r="A35" s="797"/>
      <c r="B35" s="798"/>
      <c r="C35" s="798"/>
      <c r="D35" s="798"/>
      <c r="E35" s="799"/>
      <c r="F35" s="800"/>
      <c r="G35" s="800"/>
      <c r="H35" s="800"/>
      <c r="I35" s="800"/>
      <c r="J35" s="800"/>
      <c r="K35" s="801"/>
    </row>
    <row r="36" spans="1:11" s="770" customFormat="1" ht="12">
      <c r="A36" s="774"/>
      <c r="B36" s="775"/>
      <c r="C36" s="775"/>
      <c r="D36" s="775"/>
      <c r="E36" s="771"/>
      <c r="F36" s="776"/>
      <c r="G36" s="776"/>
      <c r="H36" s="776"/>
      <c r="I36" s="776"/>
      <c r="J36" s="776"/>
      <c r="K36" s="777"/>
    </row>
    <row r="37" spans="1:11" s="770" customFormat="1" ht="12">
      <c r="A37" s="774"/>
      <c r="B37" s="775"/>
      <c r="C37" s="775"/>
      <c r="D37" s="775"/>
      <c r="E37" s="771"/>
      <c r="F37" s="776"/>
      <c r="G37" s="776"/>
      <c r="H37" s="776"/>
      <c r="I37" s="776"/>
      <c r="J37" s="776"/>
      <c r="K37" s="777"/>
    </row>
    <row r="38" spans="1:11" s="770" customFormat="1" ht="12">
      <c r="A38" s="774"/>
      <c r="B38" s="775"/>
      <c r="C38" s="775"/>
      <c r="D38" s="775"/>
      <c r="E38" s="771"/>
      <c r="F38" s="776"/>
      <c r="G38" s="776"/>
      <c r="H38" s="776"/>
      <c r="I38" s="776"/>
      <c r="J38" s="776"/>
      <c r="K38" s="777"/>
    </row>
    <row r="39" spans="1:11" s="770" customFormat="1" ht="12">
      <c r="A39" s="774"/>
      <c r="B39" s="775"/>
      <c r="C39" s="775"/>
      <c r="D39" s="775"/>
      <c r="E39" s="771"/>
      <c r="F39" s="776"/>
      <c r="G39" s="776"/>
      <c r="H39" s="776"/>
      <c r="I39" s="776"/>
      <c r="J39" s="776"/>
      <c r="K39" s="777"/>
    </row>
    <row r="40" spans="1:11" s="770" customFormat="1" ht="12">
      <c r="A40" s="774"/>
      <c r="B40" s="775"/>
      <c r="C40" s="775"/>
      <c r="D40" s="775"/>
      <c r="E40" s="771"/>
      <c r="F40" s="776"/>
      <c r="G40" s="776"/>
      <c r="H40" s="776"/>
      <c r="I40" s="776"/>
      <c r="J40" s="776"/>
      <c r="K40" s="777"/>
    </row>
    <row r="41" spans="1:11" s="770" customFormat="1" ht="12">
      <c r="A41" s="774"/>
      <c r="B41" s="775"/>
      <c r="C41" s="775"/>
      <c r="D41" s="775"/>
      <c r="E41" s="771"/>
      <c r="F41" s="776"/>
      <c r="G41" s="776"/>
      <c r="H41" s="776"/>
      <c r="I41" s="776"/>
      <c r="J41" s="776"/>
      <c r="K41" s="777"/>
    </row>
    <row r="42" spans="1:11" s="770" customFormat="1" ht="12">
      <c r="A42" s="774"/>
      <c r="B42" s="775"/>
      <c r="C42" s="775"/>
      <c r="D42" s="775"/>
      <c r="E42" s="771"/>
      <c r="F42" s="776"/>
      <c r="G42" s="776"/>
      <c r="H42" s="776"/>
      <c r="I42" s="776"/>
      <c r="J42" s="776"/>
      <c r="K42" s="777"/>
    </row>
    <row r="43" spans="1:11" s="770" customFormat="1" ht="12">
      <c r="A43" s="774"/>
      <c r="B43" s="774"/>
      <c r="C43" s="774"/>
      <c r="D43" s="774"/>
      <c r="F43" s="776"/>
      <c r="G43" s="776"/>
      <c r="H43" s="776"/>
      <c r="I43" s="776"/>
      <c r="J43" s="776"/>
      <c r="K43" s="777"/>
    </row>
    <row r="44" s="770" customFormat="1" ht="12"/>
    <row r="45" s="770" customFormat="1" ht="12"/>
    <row r="46" s="770" customFormat="1" ht="12"/>
    <row r="47" s="770" customFormat="1" ht="12"/>
    <row r="48" s="770" customFormat="1" ht="12"/>
    <row r="49" s="770" customFormat="1" ht="12"/>
    <row r="50" s="770" customFormat="1" ht="12"/>
    <row r="51" s="770" customFormat="1" ht="12"/>
    <row r="52" s="770" customFormat="1" ht="12"/>
    <row r="53" s="770" customFormat="1" ht="12"/>
  </sheetData>
  <mergeCells count="14">
    <mergeCell ref="A9:A11"/>
    <mergeCell ref="B9:B11"/>
    <mergeCell ref="C9:C11"/>
    <mergeCell ref="D9:D11"/>
    <mergeCell ref="K10:K11"/>
    <mergeCell ref="A14:D15"/>
    <mergeCell ref="E14:E15"/>
    <mergeCell ref="A20:D21"/>
    <mergeCell ref="E20:E21"/>
    <mergeCell ref="E9:E11"/>
    <mergeCell ref="F9:F11"/>
    <mergeCell ref="G9:J9"/>
    <mergeCell ref="G10:G11"/>
    <mergeCell ref="H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4" sqref="E4"/>
    </sheetView>
  </sheetViews>
  <sheetFormatPr defaultColWidth="9.33203125" defaultRowHeight="12.75"/>
  <cols>
    <col min="1" max="1" width="6.33203125" style="80" customWidth="1"/>
    <col min="2" max="2" width="35.33203125" style="80" customWidth="1"/>
    <col min="3" max="3" width="10" style="80" customWidth="1"/>
    <col min="4" max="4" width="11.33203125" style="80" customWidth="1"/>
    <col min="5" max="5" width="13.66015625" style="144" customWidth="1"/>
    <col min="6" max="6" width="14" style="144" customWidth="1"/>
    <col min="7" max="7" width="9" style="154" customWidth="1"/>
    <col min="8" max="16384" width="9.33203125" style="80" customWidth="1"/>
  </cols>
  <sheetData>
    <row r="1" spans="5:7" s="83" customFormat="1" ht="12.75">
      <c r="E1" s="146"/>
      <c r="F1" s="146"/>
      <c r="G1" s="155"/>
    </row>
    <row r="2" spans="5:7" s="31" customFormat="1" ht="11.25">
      <c r="E2" s="31" t="s">
        <v>362</v>
      </c>
      <c r="F2" s="145"/>
      <c r="G2" s="156"/>
    </row>
    <row r="3" spans="5:7" s="31" customFormat="1" ht="11.25">
      <c r="E3" s="31" t="s">
        <v>766</v>
      </c>
      <c r="F3" s="145"/>
      <c r="G3" s="156"/>
    </row>
    <row r="4" spans="5:7" s="31" customFormat="1" ht="11.25">
      <c r="E4" s="31" t="s">
        <v>767</v>
      </c>
      <c r="F4" s="145"/>
      <c r="G4" s="156"/>
    </row>
    <row r="5" spans="5:7" s="31" customFormat="1" ht="11.25">
      <c r="E5" s="145"/>
      <c r="F5" s="145"/>
      <c r="G5" s="156"/>
    </row>
    <row r="6" spans="5:7" s="83" customFormat="1" ht="12.75">
      <c r="E6" s="146"/>
      <c r="F6" s="146"/>
      <c r="G6" s="155"/>
    </row>
    <row r="7" spans="5:7" s="83" customFormat="1" ht="12.75">
      <c r="E7" s="146"/>
      <c r="F7" s="146"/>
      <c r="G7" s="155"/>
    </row>
    <row r="8" spans="5:7" s="83" customFormat="1" ht="12.75">
      <c r="E8" s="146"/>
      <c r="F8" s="146"/>
      <c r="G8" s="155"/>
    </row>
    <row r="9" spans="1:7" s="83" customFormat="1" ht="18">
      <c r="A9" s="157" t="s">
        <v>366</v>
      </c>
      <c r="B9" s="157"/>
      <c r="C9" s="157"/>
      <c r="D9" s="157"/>
      <c r="E9" s="158"/>
      <c r="F9" s="158"/>
      <c r="G9" s="159"/>
    </row>
    <row r="10" spans="1:7" s="83" customFormat="1" ht="18">
      <c r="A10" s="157" t="s">
        <v>367</v>
      </c>
      <c r="B10" s="157"/>
      <c r="C10" s="157"/>
      <c r="D10" s="157"/>
      <c r="E10" s="158"/>
      <c r="F10" s="158"/>
      <c r="G10" s="159"/>
    </row>
    <row r="11" spans="1:7" s="83" customFormat="1" ht="18">
      <c r="A11" s="157" t="s">
        <v>368</v>
      </c>
      <c r="B11" s="157"/>
      <c r="C11" s="157"/>
      <c r="D11" s="157"/>
      <c r="E11" s="158"/>
      <c r="F11" s="158"/>
      <c r="G11" s="159"/>
    </row>
    <row r="12" spans="1:7" s="83" customFormat="1" ht="18">
      <c r="A12" s="157" t="s">
        <v>679</v>
      </c>
      <c r="E12" s="146"/>
      <c r="F12" s="146"/>
      <c r="G12" s="155"/>
    </row>
    <row r="13" spans="5:7" s="83" customFormat="1" ht="12.75">
      <c r="E13" s="146"/>
      <c r="F13" s="146"/>
      <c r="G13" s="155"/>
    </row>
    <row r="14" spans="5:7" s="83" customFormat="1" ht="12.75">
      <c r="E14" s="146"/>
      <c r="F14" s="146"/>
      <c r="G14" s="155"/>
    </row>
    <row r="15" spans="5:7" s="83" customFormat="1" ht="12.75">
      <c r="E15" s="146"/>
      <c r="F15" s="146"/>
      <c r="G15" s="155"/>
    </row>
    <row r="16" spans="1:7" s="83" customFormat="1" ht="12.75">
      <c r="A16" s="143" t="s">
        <v>363</v>
      </c>
      <c r="B16" s="93" t="s">
        <v>221</v>
      </c>
      <c r="C16" s="143" t="s">
        <v>13</v>
      </c>
      <c r="D16" s="143" t="s">
        <v>136</v>
      </c>
      <c r="E16" s="148" t="s">
        <v>364</v>
      </c>
      <c r="F16" s="148" t="s">
        <v>220</v>
      </c>
      <c r="G16" s="160" t="s">
        <v>137</v>
      </c>
    </row>
    <row r="17" spans="1:7" s="83" customFormat="1" ht="12.75">
      <c r="A17" s="93"/>
      <c r="B17" s="93"/>
      <c r="C17" s="93"/>
      <c r="D17" s="93"/>
      <c r="E17" s="148" t="s">
        <v>471</v>
      </c>
      <c r="F17" s="148" t="s">
        <v>474</v>
      </c>
      <c r="G17" s="161"/>
    </row>
    <row r="18" spans="5:7" s="83" customFormat="1" ht="12.75">
      <c r="E18" s="146"/>
      <c r="F18" s="146"/>
      <c r="G18" s="155"/>
    </row>
    <row r="19" spans="1:7" s="97" customFormat="1" ht="12">
      <c r="A19" s="166" t="s">
        <v>141</v>
      </c>
      <c r="B19" s="97" t="s">
        <v>369</v>
      </c>
      <c r="E19" s="147"/>
      <c r="F19" s="147"/>
      <c r="G19" s="103"/>
    </row>
    <row r="20" spans="2:7" s="97" customFormat="1" ht="12">
      <c r="B20" s="97" t="s">
        <v>370</v>
      </c>
      <c r="E20" s="147"/>
      <c r="F20" s="147"/>
      <c r="G20" s="103"/>
    </row>
    <row r="21" spans="2:7" s="97" customFormat="1" ht="12">
      <c r="B21" s="97" t="s">
        <v>371</v>
      </c>
      <c r="C21" s="97">
        <v>750</v>
      </c>
      <c r="D21" s="97">
        <v>75095</v>
      </c>
      <c r="E21" s="98">
        <v>6200</v>
      </c>
      <c r="F21" s="98">
        <v>6202</v>
      </c>
      <c r="G21" s="103">
        <f>F21/E21</f>
        <v>1.0003225806451612</v>
      </c>
    </row>
    <row r="22" spans="5:7" s="97" customFormat="1" ht="12">
      <c r="E22" s="98"/>
      <c r="F22" s="98"/>
      <c r="G22" s="103"/>
    </row>
    <row r="23" spans="2:7" s="93" customFormat="1" ht="12.75">
      <c r="B23" s="143" t="s">
        <v>365</v>
      </c>
      <c r="E23" s="162">
        <f>SUM(E21:E22)</f>
        <v>6200</v>
      </c>
      <c r="F23" s="162">
        <f>SUM(F21:F22)</f>
        <v>6202</v>
      </c>
      <c r="G23" s="103">
        <f>F23/E23</f>
        <v>1.0003225806451612</v>
      </c>
    </row>
    <row r="24" spans="5:7" s="83" customFormat="1" ht="12.75">
      <c r="E24" s="146"/>
      <c r="F24" s="163"/>
      <c r="G24" s="155"/>
    </row>
    <row r="25" spans="5:7" s="83" customFormat="1" ht="12.75">
      <c r="E25" s="164"/>
      <c r="F25" s="164"/>
      <c r="G25" s="165"/>
    </row>
    <row r="26" spans="5:7" s="83" customFormat="1" ht="12.75">
      <c r="E26" s="146"/>
      <c r="F26" s="146"/>
      <c r="G26" s="155"/>
    </row>
    <row r="27" spans="5:7" s="83" customFormat="1" ht="12.75">
      <c r="E27" s="146"/>
      <c r="F27" s="146"/>
      <c r="G27" s="155"/>
    </row>
    <row r="28" spans="5:7" s="83" customFormat="1" ht="12.75">
      <c r="E28" s="146"/>
      <c r="F28" s="146"/>
      <c r="G28" s="15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Mikłaszewska</cp:lastModifiedBy>
  <cp:lastPrinted>2009-11-19T11:51:30Z</cp:lastPrinted>
  <dcterms:created xsi:type="dcterms:W3CDTF">2009-12-30T12:49:47Z</dcterms:created>
  <dcterms:modified xsi:type="dcterms:W3CDTF">2009-12-30T13:11:12Z</dcterms:modified>
  <cp:category/>
  <cp:version/>
  <cp:contentType/>
  <cp:contentStatus/>
</cp:coreProperties>
</file>