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14" activeTab="2"/>
  </bookViews>
  <sheets>
    <sheet name="zał. 2" sheetId="1" r:id="rId1"/>
    <sheet name="zał .8" sheetId="2" r:id="rId2"/>
    <sheet name="zał.5" sheetId="3" r:id="rId3"/>
    <sheet name="zał. 6" sheetId="4" r:id="rId4"/>
    <sheet name="zał.14" sheetId="5" r:id="rId5"/>
    <sheet name="zał.16" sheetId="6" r:id="rId6"/>
    <sheet name="zał.9" sheetId="7" r:id="rId7"/>
    <sheet name="zał. 1" sheetId="8" r:id="rId8"/>
    <sheet name="zał.7" sheetId="9" r:id="rId9"/>
    <sheet name="zał.17" sheetId="10" r:id="rId10"/>
    <sheet name="zał. 3" sheetId="11" r:id="rId11"/>
    <sheet name="zał.4" sheetId="12" r:id="rId12"/>
    <sheet name="zał.10" sheetId="13" r:id="rId13"/>
    <sheet name="zał.11" sheetId="14" r:id="rId14"/>
    <sheet name="zał.12" sheetId="15" r:id="rId15"/>
    <sheet name="arkusz" sheetId="16" r:id="rId16"/>
  </sheets>
  <definedNames/>
  <calcPr fullCalcOnLoad="1"/>
</workbook>
</file>

<file path=xl/sharedStrings.xml><?xml version="1.0" encoding="utf-8"?>
<sst xmlns="http://schemas.openxmlformats.org/spreadsheetml/2006/main" count="1029" uniqueCount="691">
  <si>
    <t xml:space="preserve">                                  wieczystego nieruchomości</t>
  </si>
  <si>
    <t xml:space="preserve">                       0500    podatek od czynności cywilnoprawnych</t>
  </si>
  <si>
    <t xml:space="preserve">                                 podstawie odrębnych ustaw                   </t>
  </si>
  <si>
    <t xml:space="preserve">          80195               Pozostała działalność</t>
  </si>
  <si>
    <t>2008 W/G ŻRÓDEŁ W ODNIESIENIU DO DZIAŁÓW</t>
  </si>
  <si>
    <t xml:space="preserve">           7) wpływy z innych opłat pobieranych przez jst </t>
  </si>
  <si>
    <t xml:space="preserve">                 na podstawie odrębnych ustaw          </t>
  </si>
  <si>
    <t xml:space="preserve">             - wpłaty z tytułu odpłatnego nabycia prawa</t>
  </si>
  <si>
    <t xml:space="preserve">                własności oraz prawa uzytkowania</t>
  </si>
  <si>
    <t xml:space="preserve">               wieczystego nieruchomości             </t>
  </si>
  <si>
    <t xml:space="preserve">              - dofin.kosztów kształc.pracowników młodoc.</t>
  </si>
  <si>
    <t>801</t>
  </si>
  <si>
    <t>600</t>
  </si>
  <si>
    <r>
      <t xml:space="preserve">2008 WEDŁUG DZIAŁÓW KLASYFIKACJI BUDŻETOWEJ </t>
    </r>
    <r>
      <rPr>
        <sz val="14"/>
        <rFont val="Arial CE"/>
        <family val="0"/>
      </rPr>
      <t>w zł</t>
    </r>
  </si>
  <si>
    <t>za 2007r</t>
  </si>
  <si>
    <t xml:space="preserve"> 2008r.</t>
  </si>
  <si>
    <t xml:space="preserve">  4.           600           Transport ił ączność</t>
  </si>
  <si>
    <t xml:space="preserve">  5.           700           Gospodarka mieszkaniowa                                           </t>
  </si>
  <si>
    <t xml:space="preserve">  6.           750           Administracja publiczna                       </t>
  </si>
  <si>
    <t xml:space="preserve">  7.           751           Urzędy naczelnych organów władzy</t>
  </si>
  <si>
    <t xml:space="preserve">  8.           752           Obrona narodowa                                   </t>
  </si>
  <si>
    <t xml:space="preserve">  9.           754           Bezpieczeństwo publiczne i ochrona </t>
  </si>
  <si>
    <t xml:space="preserve"> 10.           756           Dochody od osób prawnych, od osób </t>
  </si>
  <si>
    <t xml:space="preserve"> 11.          758           Różne rozliczenia                                    </t>
  </si>
  <si>
    <t xml:space="preserve"> 12.          801           Oświata i wychowanie                      </t>
  </si>
  <si>
    <t xml:space="preserve"> 13.          852           Pomoc społeczna                       </t>
  </si>
  <si>
    <t xml:space="preserve"> 14.          900           Gospodarka komunalna i ochrona środow.</t>
  </si>
  <si>
    <t>W UKŁADZIE DZIAŁÓW I ROZDZIAŁÓW ZGODNIE</t>
  </si>
  <si>
    <t xml:space="preserve">DOCHODY BUDŻETU GMINY JORDANÓW ŚL. NA ROK 2008 </t>
  </si>
  <si>
    <t xml:space="preserve">                                 - dochody bieżące</t>
  </si>
  <si>
    <t xml:space="preserve">                                 - dochody bieżace</t>
  </si>
  <si>
    <t xml:space="preserve">                                   - dochody bieżące</t>
  </si>
  <si>
    <t xml:space="preserve">  9.          Dochody z opłat za sprzedaż alkoholu</t>
  </si>
  <si>
    <t xml:space="preserve">               zakresu administracji rządowej oraz </t>
  </si>
  <si>
    <t xml:space="preserve">                środków z opłat produktowych</t>
  </si>
  <si>
    <t>900</t>
  </si>
  <si>
    <t>wydatki obronne</t>
  </si>
  <si>
    <t xml:space="preserve">                                 ubezpieczenie emerytalne i rentowe</t>
  </si>
  <si>
    <t xml:space="preserve">                                 - wydatki bieżące</t>
  </si>
  <si>
    <t xml:space="preserve">                                osobowości prawnej oraz wydatki</t>
  </si>
  <si>
    <t xml:space="preserve">                                związane z ich poborem</t>
  </si>
  <si>
    <t xml:space="preserve">  852                         Pomoc społeczna                             </t>
  </si>
  <si>
    <t xml:space="preserve">                                narodowego                             </t>
  </si>
  <si>
    <t xml:space="preserve">               92105        Pozostałe zadania w zakresie kultury</t>
  </si>
  <si>
    <t xml:space="preserve">               92109        Domy i ośrodki kultury, świetlice i kluby</t>
  </si>
  <si>
    <t xml:space="preserve"> 926                         Kultura fizyczna i sport</t>
  </si>
  <si>
    <t xml:space="preserve">               92601        Obiekty sportowe</t>
  </si>
  <si>
    <t xml:space="preserve">               92605        Zadania w zakresie kultyry fizycznej</t>
  </si>
  <si>
    <t xml:space="preserve">                                i sportu                                        </t>
  </si>
  <si>
    <t xml:space="preserve">WYKAZ ZADAŃ INWESTYCYJNYCH PLANOWANYCH DO </t>
  </si>
  <si>
    <t xml:space="preserve">L.P.   Wyszczególnienie                                        </t>
  </si>
  <si>
    <t xml:space="preserve">  Rozdz.</t>
  </si>
  <si>
    <t xml:space="preserve">                OGÓŁEM INWESTYCJE                             </t>
  </si>
  <si>
    <t>PRZYCHODY I WYDATKI FUNDUSZU CELOWEGO "GMINNEGO</t>
  </si>
  <si>
    <t>FINDUSZU OCHRONY ŚRODOWISKA I GOSPODARKI</t>
  </si>
  <si>
    <t>PRZYCHODY:</t>
  </si>
  <si>
    <t xml:space="preserve">Środki obrotowe z lat poprzednich                                               </t>
  </si>
  <si>
    <t xml:space="preserve">                OGÓŁEM   PRZYCHODY                                              </t>
  </si>
  <si>
    <t>WYDATKI:</t>
  </si>
  <si>
    <t xml:space="preserve">                OGÓŁEM   WYDATKI                                                   </t>
  </si>
  <si>
    <t>KLASYFIKACJI BUDŻETOWEJ W ZŁ</t>
  </si>
  <si>
    <t xml:space="preserve">                       0690    wpływy z różnych opłat</t>
  </si>
  <si>
    <t xml:space="preserve">                                 od osób prawnych i innych jednostek </t>
  </si>
  <si>
    <t xml:space="preserve">          85212              Świadczenia rodzinne, zaliczka</t>
  </si>
  <si>
    <t xml:space="preserve">                                 alimentacyjna oraz składki na </t>
  </si>
  <si>
    <t>900                            GOSPODARKA KOMUNALNA I</t>
  </si>
  <si>
    <t xml:space="preserve">                                 OCHRONA ŚRODOWISKA </t>
  </si>
  <si>
    <t xml:space="preserve">           90020             Wpływy i wydatki związane z gromadz.</t>
  </si>
  <si>
    <t xml:space="preserve">                                 środków z opłat produktowych</t>
  </si>
  <si>
    <t xml:space="preserve">                      0400    wpływy z opłaty produktowej</t>
  </si>
  <si>
    <t xml:space="preserve">   plan na          </t>
  </si>
  <si>
    <t xml:space="preserve">L.P.    Wyszczególnienie                                   </t>
  </si>
  <si>
    <t xml:space="preserve">  1.      Dochody z podatków i opłat                    </t>
  </si>
  <si>
    <t xml:space="preserve">           1) podatek rolny                                        </t>
  </si>
  <si>
    <t xml:space="preserve">           2) podatek leśny                                </t>
  </si>
  <si>
    <t xml:space="preserve">           3) podatek od nieruchomości               </t>
  </si>
  <si>
    <t xml:space="preserve">           4) podatek od srodków transportowych   </t>
  </si>
  <si>
    <t xml:space="preserve">  600                        Transport i łączność</t>
  </si>
  <si>
    <t xml:space="preserve"> 8.           Rekompensaty utraconych dochodów  </t>
  </si>
  <si>
    <t xml:space="preserve">               w podatkach i opłatach lokalnych</t>
  </si>
  <si>
    <t xml:space="preserve">                       2680    rekompensaty utraconych dochodów</t>
  </si>
  <si>
    <t xml:space="preserve">                                  w podatkach i opłatach lokalnych</t>
  </si>
  <si>
    <t>2.</t>
  </si>
  <si>
    <t>promocji gminy</t>
  </si>
  <si>
    <t xml:space="preserve">                                            §  4300   zakup usług pozostałych</t>
  </si>
  <si>
    <t xml:space="preserve">               60016        Drogi publiczne gminne</t>
  </si>
  <si>
    <r>
      <t xml:space="preserve">                71013       </t>
    </r>
    <r>
      <rPr>
        <sz val="10"/>
        <rFont val="Arial CE"/>
        <family val="2"/>
      </rPr>
      <t>Prace geodezyjne i kartograficzne</t>
    </r>
  </si>
  <si>
    <t xml:space="preserve"> 756                         Dochody od osób prawnych, od osób</t>
  </si>
  <si>
    <t xml:space="preserve">  1.        Inwestycje kontynuowane</t>
  </si>
  <si>
    <t xml:space="preserve">                                należności budżetowych</t>
  </si>
  <si>
    <t xml:space="preserve">                               - wydatki bieżące</t>
  </si>
  <si>
    <t xml:space="preserve"> 852                         Pomoc społeczna</t>
  </si>
  <si>
    <t xml:space="preserve">           6) podatek od czynności cywilnoprawnych </t>
  </si>
  <si>
    <t xml:space="preserve">                                fizycznych i od innych jednostek nie</t>
  </si>
  <si>
    <t xml:space="preserve">    za 2007r.</t>
  </si>
  <si>
    <t xml:space="preserve">  na 2008r.</t>
  </si>
  <si>
    <t xml:space="preserve">            1) oczyszczalnia ścieków</t>
  </si>
  <si>
    <t xml:space="preserve">            2) place zabaw</t>
  </si>
  <si>
    <t xml:space="preserve">            1) połączenie sieci wodociągów</t>
  </si>
  <si>
    <t xml:space="preserve">                Karolin, Jordanów Śl.</t>
  </si>
  <si>
    <t xml:space="preserve">            2) modernizacja systemu </t>
  </si>
  <si>
    <t xml:space="preserve">                sterowania pracą wodociagu</t>
  </si>
  <si>
    <t xml:space="preserve">            3) wymiana urządzeń pompowo-</t>
  </si>
  <si>
    <t xml:space="preserve">                tłocznych w przepompowniach</t>
  </si>
  <si>
    <t xml:space="preserve">                Tomice i Jezierzyce Wlk.</t>
  </si>
  <si>
    <t xml:space="preserve">                Jordanów Śląski</t>
  </si>
  <si>
    <t xml:space="preserve">             4) modernizacja drogi w miejscowości</t>
  </si>
  <si>
    <t xml:space="preserve">             5) dotacja dla powiatu na inwestycje</t>
  </si>
  <si>
    <t xml:space="preserve">                 realizowane na podstawie </t>
  </si>
  <si>
    <t xml:space="preserve">                 porozumień</t>
  </si>
  <si>
    <t xml:space="preserve">             6) wdrozenie elektronicznego obiegu</t>
  </si>
  <si>
    <t xml:space="preserve">                 dokumentacji i spraw</t>
  </si>
  <si>
    <t xml:space="preserve">             7) zakup namiotu reklamowego</t>
  </si>
  <si>
    <t xml:space="preserve">             9) remont i modernizacja budynku</t>
  </si>
  <si>
    <t xml:space="preserve">                 świetlicy wiejskiej</t>
  </si>
  <si>
    <t xml:space="preserve">           10) modernizacja boiska sportowego</t>
  </si>
  <si>
    <t>REALIZACJI PRZEZ GMINĘ JORDANÓW ŚLĄSKI W 2008 R. w zł</t>
  </si>
  <si>
    <t xml:space="preserve">           POWIATU NA ZADANIA INWESTYCYJNE REALIZOWANIE </t>
  </si>
  <si>
    <t>ły Rady Gminy</t>
  </si>
  <si>
    <t>Dotacja dla Powiatu na zadania</t>
  </si>
  <si>
    <t>inwestycyjne</t>
  </si>
  <si>
    <t xml:space="preserve">                                posiadających osobowości prawnej                              </t>
  </si>
  <si>
    <t xml:space="preserve">                                oraz wydatki związane z ich poborem</t>
  </si>
  <si>
    <t xml:space="preserve">                                 państwa na realizację zadań bieżących z</t>
  </si>
  <si>
    <t xml:space="preserve">                                 zakresu administracji rządowej oraz innych</t>
  </si>
  <si>
    <t xml:space="preserve">                                 zadań zleconych gminie ustawami</t>
  </si>
  <si>
    <t xml:space="preserve">                                 zakresu administracji rządowej oraz innych </t>
  </si>
  <si>
    <t xml:space="preserve">                                 innych zadań zleconych gminie ustawami</t>
  </si>
  <si>
    <t xml:space="preserve">                       2030    dotacje celowe otrzymane z budżetu </t>
  </si>
  <si>
    <t xml:space="preserve">                                 państwa na realizację własnych zadań </t>
  </si>
  <si>
    <t xml:space="preserve">               75020        Starostwa powiatowe</t>
  </si>
  <si>
    <t xml:space="preserve">                              - wydatki bieżące</t>
  </si>
  <si>
    <t xml:space="preserve">                               w tym  :</t>
  </si>
  <si>
    <t xml:space="preserve">                                 w tym :</t>
  </si>
  <si>
    <t xml:space="preserve">                                        płace i ich pochodne</t>
  </si>
  <si>
    <t xml:space="preserve">                    0360     podatek od spadków i darowizn</t>
  </si>
  <si>
    <t xml:space="preserve">           85295             Pozostała działalność</t>
  </si>
  <si>
    <t xml:space="preserve">                               dających osobości prawnej oraz wydatki</t>
  </si>
  <si>
    <t xml:space="preserve">                               związane z ich poborem</t>
  </si>
  <si>
    <t xml:space="preserve">                                w tym :</t>
  </si>
  <si>
    <t xml:space="preserve">                                         płace i ich pochodne</t>
  </si>
  <si>
    <t xml:space="preserve">               85202        Domy pomocy społecznej</t>
  </si>
  <si>
    <t xml:space="preserve">                                           płace i ich pochodne</t>
  </si>
  <si>
    <t>plan na</t>
  </si>
  <si>
    <t xml:space="preserve"> 400                          Wytarzanie i zaopatrywanie</t>
  </si>
  <si>
    <t xml:space="preserve">               60014          Drogi publiczne powiatowe</t>
  </si>
  <si>
    <t xml:space="preserve">               75647        Pobór podatków, opłat i nieopodatkowanych</t>
  </si>
  <si>
    <t xml:space="preserve">               85214        Zasiłki i pomoc w naturze oraz składki na </t>
  </si>
  <si>
    <t xml:space="preserve">               85215        Dodatki mieszkaniowe</t>
  </si>
  <si>
    <t xml:space="preserve">               85219        Osrodek pomocy społecznej</t>
  </si>
  <si>
    <t xml:space="preserve">               85228        Usługi opiekuńcze i specjalistyczne usługi</t>
  </si>
  <si>
    <t xml:space="preserve">               85295        Pozostała działalność</t>
  </si>
  <si>
    <t xml:space="preserve">  2.       Udziały w podatkach stanowiących </t>
  </si>
  <si>
    <t>przychody z tytułu innych rozliczeń krajowych</t>
  </si>
  <si>
    <t xml:space="preserve">                                - wydatki majątkowe</t>
  </si>
  <si>
    <t xml:space="preserve">               85212        Świadczenia rodzinne, zaliczka alimenta-</t>
  </si>
  <si>
    <t xml:space="preserve">                                cyjna oraz składki na ubezpieczenia </t>
  </si>
  <si>
    <t xml:space="preserve">                                emerytalne i rentowe z ubezpieczenia</t>
  </si>
  <si>
    <t xml:space="preserve">                                społecznego</t>
  </si>
  <si>
    <t xml:space="preserve">                85415        Pomoc materialna dla uczniów</t>
  </si>
  <si>
    <t xml:space="preserve">                90001       Gospodarka ściekowa i ochrona wód</t>
  </si>
  <si>
    <t>spłata otrzymanych krajowych pozyczek i kredytów</t>
  </si>
  <si>
    <t xml:space="preserve">                                 ubezpiecz. emertalne i rentowe                      </t>
  </si>
  <si>
    <t xml:space="preserve">                                ubezpiecz. emerytalne i rentowe    </t>
  </si>
  <si>
    <t>1.</t>
  </si>
  <si>
    <t>Rozdz.</t>
  </si>
  <si>
    <t>Plan wyk.</t>
  </si>
  <si>
    <t xml:space="preserve">Plan na </t>
  </si>
  <si>
    <t>%</t>
  </si>
  <si>
    <t>udział gminy we współfinansowaniu</t>
  </si>
  <si>
    <t>System Informacji Przestrzennej</t>
  </si>
  <si>
    <t xml:space="preserve">kosztów ogólnych administrowania </t>
  </si>
  <si>
    <t>systemu</t>
  </si>
  <si>
    <t xml:space="preserve">            dochód budżetu państwa     </t>
  </si>
  <si>
    <t xml:space="preserve">            1) wpływy z podatku dochodowego od osób</t>
  </si>
  <si>
    <t xml:space="preserve">                fizycznych                                 </t>
  </si>
  <si>
    <t xml:space="preserve">  3.        Dochody  z majątku gminy w tym: </t>
  </si>
  <si>
    <t xml:space="preserve">             - dochody z dzierżawy obwodów łowieckich </t>
  </si>
  <si>
    <t xml:space="preserve">             - dochody z dzierżawy i najmu składników</t>
  </si>
  <si>
    <t xml:space="preserve">               majątkowych                          </t>
  </si>
  <si>
    <t xml:space="preserve">             - wpływy z opłat za użytkowanie wieczyste</t>
  </si>
  <si>
    <t xml:space="preserve">               nieruchomości                            </t>
  </si>
  <si>
    <t xml:space="preserve">  4.        Pozostałe dochody                      </t>
  </si>
  <si>
    <t xml:space="preserve">               pochodzenia zwierząt)                 </t>
  </si>
  <si>
    <t xml:space="preserve">             - wpływy z usług (opłaty za pobór wody)</t>
  </si>
  <si>
    <t xml:space="preserve">           9) wpływy z opłaty targowej</t>
  </si>
  <si>
    <t xml:space="preserve">          10) podatek od spadków i darowizn</t>
  </si>
  <si>
    <t xml:space="preserve">           8) podatek od działalności gospodarczej osób</t>
  </si>
  <si>
    <t xml:space="preserve">               fizycznych opłacany w formie karty podatk.</t>
  </si>
  <si>
    <t xml:space="preserve">                 (promocja gminy)</t>
  </si>
  <si>
    <t xml:space="preserve">                                                                                Załączniuk Nr 12 do Uchwały Rady Gminy</t>
  </si>
  <si>
    <t xml:space="preserve">                                  alimentacyjna oraz składki na </t>
  </si>
  <si>
    <t xml:space="preserve">              85212          Świadczenia rodzinne, zaliczka </t>
  </si>
  <si>
    <t xml:space="preserve">               85212        świadczenia rodzinne, zaliczka</t>
  </si>
  <si>
    <t xml:space="preserve">                                alimentacyjna oraz składki na </t>
  </si>
  <si>
    <t xml:space="preserve">  2.          400            Wytwarzanie i zaopatrywanie w energię</t>
  </si>
  <si>
    <t xml:space="preserve">              - składki na ubezpieczenia zdrowotne</t>
  </si>
  <si>
    <t>10.          Dochody związane z realizacją zadań z</t>
  </si>
  <si>
    <t xml:space="preserve">11.           Dotacja z Terenowego Funduszu </t>
  </si>
  <si>
    <t xml:space="preserve">                Ochrony Gruntów Rolnych</t>
  </si>
  <si>
    <t>12.           Dotacja z Dolnośląskiego Centrum</t>
  </si>
  <si>
    <t xml:space="preserve">                Doskonalenia Nauczycieli i Informacji</t>
  </si>
  <si>
    <t xml:space="preserve">                Pedagogicznej</t>
  </si>
  <si>
    <t xml:space="preserve">                       0480    wpływy z opłat za wydawanie zezwoleń </t>
  </si>
  <si>
    <t xml:space="preserve">                                  na sprzedaż alkoholu</t>
  </si>
  <si>
    <t xml:space="preserve">                       0490   wpływy z innych lokalnych opłat pobieranych </t>
  </si>
  <si>
    <t xml:space="preserve">                                 przez jednostki samorządu terytorialnego na </t>
  </si>
  <si>
    <t xml:space="preserve">                       2808    dotacja celowa otrzymana z budżetu przez</t>
  </si>
  <si>
    <t xml:space="preserve">                                  pozostałe jednostki zaliczane do sektora</t>
  </si>
  <si>
    <t xml:space="preserve">                                  finansów publicznych</t>
  </si>
  <si>
    <t xml:space="preserve">                       2809    dotacja celowa otrzymana z budżetu przez</t>
  </si>
  <si>
    <r>
      <t xml:space="preserve">         </t>
    </r>
    <r>
      <rPr>
        <b/>
        <sz val="10"/>
        <rFont val="Arial CE"/>
        <family val="0"/>
      </rPr>
      <t xml:space="preserve">85213               Składki na ubezpieczenie zdrowotne </t>
    </r>
  </si>
  <si>
    <t xml:space="preserve">       WYKAZ WPŁAT GMINY NA RZECZ INNYCH JEDNOSTEK</t>
  </si>
  <si>
    <t xml:space="preserve">     SAMORZĄDU TERYTORIALNEGO ORAZ ZWIĄZKÓW GMIN</t>
  </si>
  <si>
    <t xml:space="preserve">          LUB ZWIĄZKÓW POWIATÓW NA DOFINANSOWANIE</t>
  </si>
  <si>
    <t>Międzygminny Ślęza - Oława</t>
  </si>
  <si>
    <t>Wpłata składki rocznej na Związek</t>
  </si>
  <si>
    <t>Udział w kosztach opracowania</t>
  </si>
  <si>
    <t>dokumentacji przedsięwzięcia</t>
  </si>
  <si>
    <t>"System gospodarki odpadami</t>
  </si>
  <si>
    <t>Ślęza - Oława"</t>
  </si>
  <si>
    <t xml:space="preserve">           ZADAŃ BIEŻĄCYCH I INWESTYCYJNYCH w 2008r.</t>
  </si>
  <si>
    <t>(zadanie bieżące)</t>
  </si>
  <si>
    <t>(zadanie inwestycyjne)</t>
  </si>
  <si>
    <t>WODNEJ" NA 2008 ROK</t>
  </si>
  <si>
    <t xml:space="preserve">                                 opłacane za osoby pobierajace niektóre</t>
  </si>
  <si>
    <t xml:space="preserve">                                 świadczenia z pomocy społecznej oraz</t>
  </si>
  <si>
    <t xml:space="preserve">                                 niektóre świadczenia rodzinne</t>
  </si>
  <si>
    <t xml:space="preserve">         85213               Składki na ubezpieczenie zdrowotne </t>
  </si>
  <si>
    <t xml:space="preserve">             - wpływy z różnych dochodów (wpływy z </t>
  </si>
  <si>
    <t xml:space="preserve">               tytułu wynagrodzenia dla płatnika z tytułu</t>
  </si>
  <si>
    <t xml:space="preserve">               wykonywania zadań określonych przepisami </t>
  </si>
  <si>
    <t xml:space="preserve">               prawa)                                        </t>
  </si>
  <si>
    <t xml:space="preserve">             - pozostałe odsetki                         </t>
  </si>
  <si>
    <t xml:space="preserve">  5.         Subwencje z budżetu państwa w tym:    </t>
  </si>
  <si>
    <t xml:space="preserve">  6.         Dotacje celowe z budżetu państwa na</t>
  </si>
  <si>
    <t xml:space="preserve">              - zadania zlecone przez Dolnośląski Urząd </t>
  </si>
  <si>
    <t xml:space="preserve">                Wojewódzki                               </t>
  </si>
  <si>
    <t xml:space="preserve">              - zadania zlecone w sprawie prowadzenia </t>
  </si>
  <si>
    <t xml:space="preserve">                i aktualizacji stałego rejestru wyborców </t>
  </si>
  <si>
    <t xml:space="preserve">                w gminie                                    </t>
  </si>
  <si>
    <t xml:space="preserve">              - zadania zlecone - pozostałe wydatki </t>
  </si>
  <si>
    <t xml:space="preserve">                obronne                                       </t>
  </si>
  <si>
    <t xml:space="preserve">              - zadania zlecone na bezpieczeństwo</t>
  </si>
  <si>
    <t xml:space="preserve">                publiczne i ochrona przeciwpożarowa          </t>
  </si>
  <si>
    <t xml:space="preserve">              - Gminny Ośrodek Pomocy Społecznej</t>
  </si>
  <si>
    <t>DOCHODY OGÓŁEM</t>
  </si>
  <si>
    <t xml:space="preserve">             - koszty upomnienia</t>
  </si>
  <si>
    <t xml:space="preserve">                                przeciwpożarowa                                       </t>
  </si>
  <si>
    <t xml:space="preserve">             - wpływy z różnych opłat (opłaty za świadectwa </t>
  </si>
  <si>
    <t xml:space="preserve">  010                        Rolnictwo i łowiectwo</t>
  </si>
  <si>
    <t xml:space="preserve">               01030        Izby rolnicze</t>
  </si>
  <si>
    <t xml:space="preserve">                                -wydatki bieżące</t>
  </si>
  <si>
    <t xml:space="preserve">               92116        Biblioteki</t>
  </si>
  <si>
    <t xml:space="preserve">  1,          010            Rolnictwo i łowiectwo</t>
  </si>
  <si>
    <t xml:space="preserve">          %</t>
  </si>
  <si>
    <t xml:space="preserve">      §</t>
  </si>
  <si>
    <t>Wyszczególnienie</t>
  </si>
  <si>
    <t xml:space="preserve">                       2360   Dochody jednostek samorządu terytorialne-</t>
  </si>
  <si>
    <t xml:space="preserve">                                 go związane z realizacją zadań z zakresu</t>
  </si>
  <si>
    <t xml:space="preserve">                                 administarcji rządowej oraz innych zadań</t>
  </si>
  <si>
    <t xml:space="preserve">                                              płace i ich pochodne</t>
  </si>
  <si>
    <t xml:space="preserve">                                - wydatki majatkowe</t>
  </si>
  <si>
    <t xml:space="preserve">                80104       Przedszkola</t>
  </si>
  <si>
    <t xml:space="preserve">                85446       Dokształcanie i doskonalenie nauczycieli</t>
  </si>
  <si>
    <t xml:space="preserve">               92695        Pozostała działalność</t>
  </si>
  <si>
    <t xml:space="preserve">                                 na ubezpiecz. emerytalne i rentowe </t>
  </si>
  <si>
    <t xml:space="preserve">               75818        Rezerwy ogólne i celowe</t>
  </si>
  <si>
    <t xml:space="preserve">                                           rezerwa budżetowa</t>
  </si>
  <si>
    <t xml:space="preserve">               80103        Oddziały przedszkolne w szkołach</t>
  </si>
  <si>
    <t xml:space="preserve">                                ubezpiecz. emerytalne i rentowe</t>
  </si>
  <si>
    <t xml:space="preserve">      Przychody</t>
  </si>
  <si>
    <t xml:space="preserve">         Rozchody</t>
  </si>
  <si>
    <t xml:space="preserve">WYKAZ DOTACJI CELOWYCH Z BUDŻETU GMINY NA </t>
  </si>
  <si>
    <t>FINANSOWANIE ZADAŃ ZLECONYCH DO REALIZACJI</t>
  </si>
  <si>
    <t xml:space="preserve">    L.P.      Wyszszcególnienie</t>
  </si>
  <si>
    <t xml:space="preserve">      Dział</t>
  </si>
  <si>
    <t xml:space="preserve">   Rozdz.</t>
  </si>
  <si>
    <t>Plan.wyk.</t>
  </si>
  <si>
    <t xml:space="preserve">   Plan</t>
  </si>
  <si>
    <t xml:space="preserve">      %</t>
  </si>
  <si>
    <t xml:space="preserve">      1.</t>
  </si>
  <si>
    <t xml:space="preserve">Realizacja zadań w zakresie </t>
  </si>
  <si>
    <t>kultury fizycznej</t>
  </si>
  <si>
    <t xml:space="preserve">                                             dotacje</t>
  </si>
  <si>
    <t>852</t>
  </si>
  <si>
    <t xml:space="preserve">              a) część oświatowa                      </t>
  </si>
  <si>
    <t>758</t>
  </si>
  <si>
    <t xml:space="preserve">                  - kwota podstawowa</t>
  </si>
  <si>
    <t xml:space="preserve">                  - kwota uzupełniająca</t>
  </si>
  <si>
    <t>756</t>
  </si>
  <si>
    <t xml:space="preserve"> 16.         854            Edukacyjna opieka wychowawcza             </t>
  </si>
  <si>
    <t xml:space="preserve"> 17.         900            Gospodarka komunalna i ochrona </t>
  </si>
  <si>
    <t xml:space="preserve">           5)  opłata skarbowa                      </t>
  </si>
  <si>
    <t xml:space="preserve">              b) część wyrównawcza w tym:</t>
  </si>
  <si>
    <t xml:space="preserve">              zadania zlecone    </t>
  </si>
  <si>
    <t xml:space="preserve">              - świadczenia rodzinne</t>
  </si>
  <si>
    <t xml:space="preserve"> 7.          Dotacje celowe z budżetu państwa</t>
  </si>
  <si>
    <t xml:space="preserve">              na zadania własne</t>
  </si>
  <si>
    <t xml:space="preserve">              - zasiłki i pomoc w naturze</t>
  </si>
  <si>
    <t xml:space="preserve"> 18.         921            Kultura i ochrona dziedzictwa narodowego    </t>
  </si>
  <si>
    <t>Załącznik Nr 14 do Uchwały Rady Gminy</t>
  </si>
  <si>
    <t xml:space="preserve"> 19.         926            Kultura fizyczna i sport                          </t>
  </si>
  <si>
    <t xml:space="preserve"> 11 .         757           Obsługa długu publicznego              </t>
  </si>
  <si>
    <t xml:space="preserve"> 12.          758           Różne rozliczenia                                    </t>
  </si>
  <si>
    <t xml:space="preserve"> 13.          801           Oświata i wychowanie                       </t>
  </si>
  <si>
    <t xml:space="preserve"> 14.          851           Ochrona zdrowia                                    </t>
  </si>
  <si>
    <t xml:space="preserve"> 710                         Działalność usługowa</t>
  </si>
  <si>
    <t>020</t>
  </si>
  <si>
    <t>Dział</t>
  </si>
  <si>
    <t xml:space="preserve">   Plan.na</t>
  </si>
  <si>
    <t xml:space="preserve">                                -  wydatki majatkowe</t>
  </si>
  <si>
    <t xml:space="preserve">               90002        Gospodarka odpadami</t>
  </si>
  <si>
    <t xml:space="preserve">  Dział</t>
  </si>
  <si>
    <t xml:space="preserve">   plan.wyk.</t>
  </si>
  <si>
    <t>L.P.</t>
  </si>
  <si>
    <t xml:space="preserve">  1.</t>
  </si>
  <si>
    <t xml:space="preserve">           75807              Część wyrównawcza subwencji</t>
  </si>
  <si>
    <t xml:space="preserve">                                  ogólnej dla gmin</t>
  </si>
  <si>
    <t>852                            POMOC SPOŁECZNA</t>
  </si>
  <si>
    <t xml:space="preserve">          85214              Zasiłki i pomoc w naturze oraz składki</t>
  </si>
  <si>
    <t xml:space="preserve">          85219              Ośrodek Pomocy Społecznej</t>
  </si>
  <si>
    <t xml:space="preserve">   2.</t>
  </si>
  <si>
    <t xml:space="preserve">   4.</t>
  </si>
  <si>
    <t>UKŁADZIE DZIAŁÓW, ROZDZIAŁÓW I PARAGRAFÓW ZGODNIE</t>
  </si>
  <si>
    <t>Z OBOWIĄZUJĄCĄ KLASYFIKACJĄ BUDŻETOWĄ w zł</t>
  </si>
  <si>
    <t>020                           LEŚNICTWO</t>
  </si>
  <si>
    <t xml:space="preserve">400                            WYTWARZANIE I ZAOPATRYWANIE W </t>
  </si>
  <si>
    <t xml:space="preserve">                                 ENERGIĘ ELEKTRYCZNĄ, GAZ I WODĘ</t>
  </si>
  <si>
    <t xml:space="preserve">          40002              Dostarczanie wody               </t>
  </si>
  <si>
    <t>700                            GOSPODARKA MIESZKANIOWA</t>
  </si>
  <si>
    <t xml:space="preserve">          70005               Gospodarka gruntami i nieruchomo-</t>
  </si>
  <si>
    <t xml:space="preserve">                                  ściami </t>
  </si>
  <si>
    <t xml:space="preserve">                                  użytkowanie wieczyste nieruchomości</t>
  </si>
  <si>
    <t xml:space="preserve">750                             ADMINISTRACJA PUBLICZNA         </t>
  </si>
  <si>
    <t>STOWARZYSZENIOM NA ROK 2008</t>
  </si>
  <si>
    <t>na 2008r.</t>
  </si>
  <si>
    <t xml:space="preserve">                 NA PODSTAWIE  POROZUMIEŃ w 2008 r.</t>
  </si>
  <si>
    <t>2008r.</t>
  </si>
  <si>
    <t xml:space="preserve">          75011               Urzędy Wojewódzkie              </t>
  </si>
  <si>
    <t xml:space="preserve">                                  państwa na realizację zadań bieżących</t>
  </si>
  <si>
    <t xml:space="preserve">                                  z zakresu administracji rządowej oraz</t>
  </si>
  <si>
    <t xml:space="preserve">             - wpływy związane z gromadzeniem</t>
  </si>
  <si>
    <t xml:space="preserve">  2.           020           Leśnictwo                                                </t>
  </si>
  <si>
    <t>USTAWAMI NA ROK 2008 w zł</t>
  </si>
  <si>
    <t xml:space="preserve"> 2008 r.</t>
  </si>
  <si>
    <t>za 2007 r.</t>
  </si>
  <si>
    <t xml:space="preserve">  3.           400           Wytwarzanie i zaopatrywanie w energię</t>
  </si>
  <si>
    <t xml:space="preserve">          01022              Zwalczanie chorób zakaźnych zwierząt</t>
  </si>
  <si>
    <t xml:space="preserve">                                oraz badania monitoringowe pozosta-</t>
  </si>
  <si>
    <t xml:space="preserve">                                łosci chemicznych i biologicznych w </t>
  </si>
  <si>
    <t xml:space="preserve">                                tkankach zwierząt i produktach pocho-</t>
  </si>
  <si>
    <t xml:space="preserve">                                dzenia zwierzęcego</t>
  </si>
  <si>
    <t xml:space="preserve">          02001              Gospodarka leśna</t>
  </si>
  <si>
    <t xml:space="preserve">          75023               Urzędy Gmin</t>
  </si>
  <si>
    <t>751                            URZĘDY NACZELNYCH ORGANÓW</t>
  </si>
  <si>
    <t xml:space="preserve">                                 WŁADZY PAŃSTWOWEJ, KONTROLI</t>
  </si>
  <si>
    <t xml:space="preserve">Jordanów Śląski Nr XII/62/2007 </t>
  </si>
  <si>
    <t>z dnia 27 grudnia 2007r.</t>
  </si>
  <si>
    <t xml:space="preserve">               Ochrony Środowiska i Gospodarki</t>
  </si>
  <si>
    <t>Jordanów Śl.Nr XII/62/2007</t>
  </si>
  <si>
    <t>Jordanów Śląski Nr XII/62/2007</t>
  </si>
  <si>
    <t>nadwyżki z lat ubiegłych</t>
  </si>
  <si>
    <t xml:space="preserve">                                                                                Jordanów Śląski Nr XII/62/2007</t>
  </si>
  <si>
    <t xml:space="preserve">                                                                                 z dnia 27 grudnia 2007r.</t>
  </si>
  <si>
    <t>Załączni Nr 17do Uchwały Nr XII/62/2007</t>
  </si>
  <si>
    <t>Rady Gminy Jordanów Śląski z dnia 27 grudnia 2007r.</t>
  </si>
  <si>
    <t xml:space="preserve">                                 I OCHRONY PRAWA ORAZ SĄDOWNI-</t>
  </si>
  <si>
    <t xml:space="preserve">                                 CTWA      </t>
  </si>
  <si>
    <t xml:space="preserve">          75101              Urzędy naczelnych organów władzy </t>
  </si>
  <si>
    <t>752                            OBRONA NARODOWA</t>
  </si>
  <si>
    <t xml:space="preserve">          75212               Pozostałe wydatki obronne</t>
  </si>
  <si>
    <t>754                            BEZPIECZEŃSTWO PUBLICZNE I</t>
  </si>
  <si>
    <t xml:space="preserve">                                 OCHRONA PRZECIWPOŻAROWA</t>
  </si>
  <si>
    <t xml:space="preserve">          75414              Obrona cywilna</t>
  </si>
  <si>
    <t>756                            DOCHODY OD OSÓB PRAWNYCH, OD</t>
  </si>
  <si>
    <t xml:space="preserve">                                 OSÓB FIZYCZNYCH I OD INNYCH </t>
  </si>
  <si>
    <t xml:space="preserve">                                 JEDNOSTEK NIE POSIADAJACYCH </t>
  </si>
  <si>
    <t xml:space="preserve">                                 majątkowych Skarbu Państwa, jednostek </t>
  </si>
  <si>
    <t xml:space="preserve">                                 samorządu terytorialnego lub innych jednostek</t>
  </si>
  <si>
    <t xml:space="preserve">                                 zaliczanych do sektora finansów publi-</t>
  </si>
  <si>
    <t xml:space="preserve">                                 cznych oraz innych umów o podobnym</t>
  </si>
  <si>
    <t xml:space="preserve">                                 charakterze</t>
  </si>
  <si>
    <t xml:space="preserve">                                  majątkowych Skarbu Państwa, jednostek </t>
  </si>
  <si>
    <t xml:space="preserve">                                  samorządu terytorialnego lub innych jednostek</t>
  </si>
  <si>
    <t xml:space="preserve">                                  zaliczanych do sektora finansów publicz-</t>
  </si>
  <si>
    <t xml:space="preserve">                                  nych oraz innych umów o podobnym</t>
  </si>
  <si>
    <t xml:space="preserve">                                  charakterze</t>
  </si>
  <si>
    <t xml:space="preserve">                                  innych zadań zleconych gminie ustawami</t>
  </si>
  <si>
    <t xml:space="preserve">                                 OSOBOWOŚCI PRAWNEJ ORAZ</t>
  </si>
  <si>
    <t xml:space="preserve">                                 WYDATKI ZWIĄZANE Z ICH POBOREM</t>
  </si>
  <si>
    <t xml:space="preserve">                                 lnoprawnych, podatków i opłat lokalnych</t>
  </si>
  <si>
    <t xml:space="preserve">     za 2007r.</t>
  </si>
  <si>
    <t xml:space="preserve">      2008 r.</t>
  </si>
  <si>
    <t xml:space="preserve">                60095       Pozostała działalność</t>
  </si>
  <si>
    <t xml:space="preserve">                                 organizacyjnych</t>
  </si>
  <si>
    <t xml:space="preserve">         75616               Wpływy z podatku rolnego, podatku</t>
  </si>
  <si>
    <r>
      <t xml:space="preserve">                           </t>
    </r>
    <r>
      <rPr>
        <b/>
        <sz val="10"/>
        <rFont val="Arial CE"/>
        <family val="2"/>
      </rPr>
      <t xml:space="preserve">      leśnego, podatku od spadku i darowizn,</t>
    </r>
  </si>
  <si>
    <r>
      <t xml:space="preserve">                                 </t>
    </r>
    <r>
      <rPr>
        <b/>
        <sz val="10"/>
        <rFont val="Arial CE"/>
        <family val="2"/>
      </rPr>
      <t>podatku od czynności cywilnoprawnych</t>
    </r>
  </si>
  <si>
    <r>
      <t xml:space="preserve">                                 </t>
    </r>
    <r>
      <rPr>
        <b/>
        <sz val="10"/>
        <rFont val="Arial CE"/>
        <family val="2"/>
      </rPr>
      <t>oraz podatków i opłat lokalnych od</t>
    </r>
  </si>
  <si>
    <t xml:space="preserve">                                 osób fizycznych</t>
  </si>
  <si>
    <r>
      <t xml:space="preserve">                    </t>
    </r>
    <r>
      <rPr>
        <sz val="10"/>
        <rFont val="Arial CE"/>
        <family val="2"/>
      </rPr>
      <t>0310    podatek od nieruchomości</t>
    </r>
  </si>
  <si>
    <t xml:space="preserve">                    0320    podatek rolny</t>
  </si>
  <si>
    <t xml:space="preserve">                    0330    podatek leśny</t>
  </si>
  <si>
    <t xml:space="preserve">                    0340    podatek od środków transportowych</t>
  </si>
  <si>
    <t xml:space="preserve">                    0430    wpływy z opłaty targowej</t>
  </si>
  <si>
    <t xml:space="preserve">                    0500    podatek od czynności cywilnoprawnych</t>
  </si>
  <si>
    <t>Załącznik Nr 16 do Uchwały Rady Gminy</t>
  </si>
  <si>
    <t xml:space="preserve">                    0690    wpływy z różnych opłat</t>
  </si>
  <si>
    <t>stan na</t>
  </si>
  <si>
    <t xml:space="preserve">                                                                                                   PROGNOZA NA ROK:</t>
  </si>
  <si>
    <t>31.12.06</t>
  </si>
  <si>
    <t xml:space="preserve">Zobowiązanie wg </t>
  </si>
  <si>
    <t>tytułów dłużnych</t>
  </si>
  <si>
    <t>1. kredyt długotermin.</t>
  </si>
  <si>
    <t xml:space="preserve">   (bud. hali sportowej) </t>
  </si>
  <si>
    <t>2. pożyczka z</t>
  </si>
  <si>
    <t>Poziom obsługi długu</t>
  </si>
  <si>
    <t>1. spłata rat kredytów</t>
  </si>
  <si>
    <t>2. spłata rat pożyczek</t>
  </si>
  <si>
    <t xml:space="preserve">    z NFOŚiGW</t>
  </si>
  <si>
    <t>3. spłata odsetek z tego:</t>
  </si>
  <si>
    <t xml:space="preserve">  - od kredytu</t>
  </si>
  <si>
    <t xml:space="preserve">  - od pożyczek</t>
  </si>
  <si>
    <t>4. prowizje bankowe</t>
  </si>
  <si>
    <t xml:space="preserve">   od pożyczek</t>
  </si>
  <si>
    <t>3.</t>
  </si>
  <si>
    <t>Budżet - dochody</t>
  </si>
  <si>
    <t>budżetu</t>
  </si>
  <si>
    <t>Koszty obsługi długu</t>
  </si>
  <si>
    <t>Relacja z art. 169 u.f.p.</t>
  </si>
  <si>
    <t xml:space="preserve">   </t>
  </si>
  <si>
    <t xml:space="preserve">         (  2:3 )</t>
  </si>
  <si>
    <t>5.</t>
  </si>
  <si>
    <t>Zadłużenie na koniec</t>
  </si>
  <si>
    <t>roku</t>
  </si>
  <si>
    <t>Relacja z art. 170 u.f.p.</t>
  </si>
  <si>
    <t xml:space="preserve">            ( 1:3 )</t>
  </si>
  <si>
    <t xml:space="preserve">                                 ubezpieczenia emerytalne i rentowe</t>
  </si>
  <si>
    <t xml:space="preserve">                                 z ubezpieczenia społecznego</t>
  </si>
  <si>
    <t xml:space="preserve">                       2030   dotacje celowe otrzymane z budżetu</t>
  </si>
  <si>
    <t xml:space="preserve">                                 państwa na realizację własnych zadań</t>
  </si>
  <si>
    <t xml:space="preserve">                                 bieżących gmin</t>
  </si>
  <si>
    <t xml:space="preserve">          75615              Wpływy z podatku rolnego, podatku </t>
  </si>
  <si>
    <t xml:space="preserve">                                 leśnego, podatku od czynności cywi-</t>
  </si>
  <si>
    <t>010</t>
  </si>
  <si>
    <t xml:space="preserve">  1.           010           Rolnictwo i łowiectwo</t>
  </si>
  <si>
    <t>010                           ROLNICTWO I ŁOWIECTWO</t>
  </si>
  <si>
    <t xml:space="preserve">          75621              Udziały gmin w podatkach stanowią-</t>
  </si>
  <si>
    <t xml:space="preserve">                                 cych dochód budżetu państwa</t>
  </si>
  <si>
    <t xml:space="preserve">758                            RÓŻNE ROZLICZENIA </t>
  </si>
  <si>
    <t xml:space="preserve">          75801              Część oświatowa subwencji ogólnej </t>
  </si>
  <si>
    <t xml:space="preserve">                                 dla jednostek samorządu terytorialnego</t>
  </si>
  <si>
    <t>801                            OŚWIATA I WYCHOWANIE</t>
  </si>
  <si>
    <t xml:space="preserve">          80101              Szkoły podstawowe          </t>
  </si>
  <si>
    <t xml:space="preserve">          80110              Gimnazja                                       </t>
  </si>
  <si>
    <t xml:space="preserve">   plan na</t>
  </si>
  <si>
    <t xml:space="preserve"> państwa na realizacje zadań bieżących</t>
  </si>
  <si>
    <t xml:space="preserve"> z zakresu administracji rządowej oraz </t>
  </si>
  <si>
    <t xml:space="preserve"> innych zadań zleconych gminie ustawami</t>
  </si>
  <si>
    <t>W 2008 ROKU</t>
  </si>
  <si>
    <t xml:space="preserve">                                 państwa na realizację zadań bieżących z </t>
  </si>
  <si>
    <t xml:space="preserve">                                 zakresu administracji rządowej oraz </t>
  </si>
  <si>
    <t xml:space="preserve">                                D O C H O D Y     O G Ó Ł E M                 </t>
  </si>
  <si>
    <t>Załącznik Nr 3 do Uchwały Rady Gminy</t>
  </si>
  <si>
    <t>plan.wyk.</t>
  </si>
  <si>
    <t>Dz.      Rozdz.      §  Wyszczególnienie</t>
  </si>
  <si>
    <t xml:space="preserve">         %</t>
  </si>
  <si>
    <t>Załącznik Nr 2 do Uchwały Rady Gminy</t>
  </si>
  <si>
    <t>DOCHODY BUDŻETU GMINYJORDANÓW ŚLĄSKI NA ROK</t>
  </si>
  <si>
    <t>L.P.         Dział        Wyszczególnienie                                  plan .wyk.</t>
  </si>
  <si>
    <t xml:space="preserve">  </t>
  </si>
  <si>
    <t>plan.wyk</t>
  </si>
  <si>
    <t xml:space="preserve">        %</t>
  </si>
  <si>
    <t xml:space="preserve">                                                                                                za 2000 r. 2001 r.                  </t>
  </si>
  <si>
    <t xml:space="preserve">                   </t>
  </si>
  <si>
    <t xml:space="preserve">                                elektryczną, gaz i wodę                      </t>
  </si>
  <si>
    <t xml:space="preserve">                                państwowej, kontroli i ochrony prawa oraz</t>
  </si>
  <si>
    <t xml:space="preserve">                                sądownictwa                                        </t>
  </si>
  <si>
    <t xml:space="preserve">                        OGÓŁEM DOCHODY                                 </t>
  </si>
  <si>
    <t>Załącznik Nr 1 do Uchwały Rady Gminy</t>
  </si>
  <si>
    <t>DOCHODY BUDŻETU GMINY JORDANÓW ŚLĄSKI NA ROK</t>
  </si>
  <si>
    <t xml:space="preserve"> plan na </t>
  </si>
  <si>
    <t xml:space="preserve">DOCHODY I WYDATKI ZWIĄZANE Z REALIZACJĄ ZADAŃ </t>
  </si>
  <si>
    <t>Dochody</t>
  </si>
  <si>
    <t xml:space="preserve"> plan na</t>
  </si>
  <si>
    <t>Wydatki</t>
  </si>
  <si>
    <t xml:space="preserve">                                            PROGNOZA DŁUGU GMINY JORDANÓW ŚLĄSKI w tys. zł</t>
  </si>
  <si>
    <t xml:space="preserve">                                - wydatki bieżące                             </t>
  </si>
  <si>
    <t xml:space="preserve">                                   w tym: płace i ich pochodne            </t>
  </si>
  <si>
    <t>WYDATKI BUDŻETU GMINY JORDANÓW ŚLĄSKI NA ROK 2008</t>
  </si>
  <si>
    <t>Załącznik Nr 8 do Uchwały Rady Gminy</t>
  </si>
  <si>
    <t xml:space="preserve">         75618                 Wpływy z innych opłat stanowiących</t>
  </si>
  <si>
    <r>
      <t xml:space="preserve">                                   </t>
    </r>
    <r>
      <rPr>
        <b/>
        <sz val="10"/>
        <rFont val="Arial CE"/>
        <family val="2"/>
      </rPr>
      <t>dochody jednostek samorządu tery-</t>
    </r>
  </si>
  <si>
    <t xml:space="preserve">                                   torialnego na podstawie ustaw</t>
  </si>
  <si>
    <t>Z ZAKRESU ADMINISTRACJI RZĄDOWEJ I INNYCH ZADAŃ</t>
  </si>
  <si>
    <t>ZLECONYCH JEDNOSTCE SAMORZĄDU TERYTORIALNEGO</t>
  </si>
  <si>
    <t xml:space="preserve">Dział    Rozdział    Wyszczególnienie                                                    </t>
  </si>
  <si>
    <t>750</t>
  </si>
  <si>
    <t xml:space="preserve">                       2360     dochody jednostek samorządu terytorial.</t>
  </si>
  <si>
    <t xml:space="preserve">                                  związane z realizacją zadań z zakresu</t>
  </si>
  <si>
    <t xml:space="preserve">              - posiłek dla potrzebujących</t>
  </si>
  <si>
    <t xml:space="preserve">                                 administracji rządowej oraz innych zadań </t>
  </si>
  <si>
    <t xml:space="preserve">                                 zleconych ustawami</t>
  </si>
  <si>
    <t xml:space="preserve">PRZYCHODY I ROZCHODY ZWIĄZANE Z </t>
  </si>
  <si>
    <t>FINANSOWANIEM DEFICYTU BUDŻETOWEGO</t>
  </si>
  <si>
    <t xml:space="preserve">                           O G Ó Ł E M</t>
  </si>
  <si>
    <t xml:space="preserve">  750                         Administtracja publiczna                   </t>
  </si>
  <si>
    <t xml:space="preserve">              75011         Urząd Wojewódzki                                  </t>
  </si>
  <si>
    <t xml:space="preserve">  751                         Urzędy naczelnych organów władzy </t>
  </si>
  <si>
    <t xml:space="preserve">                                 państwowej, kontroli i ochrony prawa</t>
  </si>
  <si>
    <t xml:space="preserve">                                oraz sądownictwa                              </t>
  </si>
  <si>
    <t xml:space="preserve">              75101         Urzędy naczelnych organów władzy </t>
  </si>
  <si>
    <t xml:space="preserve">                                państwowej, kontroli i ochrony prawa       </t>
  </si>
  <si>
    <t xml:space="preserve">  752                         Obrona narodowa                               </t>
  </si>
  <si>
    <t xml:space="preserve">              75212          Pozostałe wydatki obronne                   </t>
  </si>
  <si>
    <t xml:space="preserve">  754                          Bezpieczeństwo publiczne i ochrona </t>
  </si>
  <si>
    <t xml:space="preserve">                                 przeciwpożarowa                               </t>
  </si>
  <si>
    <t xml:space="preserve">              75414          Obrona cywilna                                    </t>
  </si>
  <si>
    <t xml:space="preserve">                                DOCHODY OGÓŁEM                                </t>
  </si>
  <si>
    <t xml:space="preserve">                       0690   wpływy z różnych opłat</t>
  </si>
  <si>
    <t xml:space="preserve">                       0750    dochody z najmu i dzierżawy składników</t>
  </si>
  <si>
    <t xml:space="preserve">                       0830    wpływy z usług </t>
  </si>
  <si>
    <t xml:space="preserve">                       0470    wpływy z opłat za zarząd, użytkowanie i</t>
  </si>
  <si>
    <t xml:space="preserve">                       2010     dotacje celowe otrzymane z budżetu </t>
  </si>
  <si>
    <t xml:space="preserve">                       0920     pozostałe odsetki    </t>
  </si>
  <si>
    <t xml:space="preserve">                       0970     wpływy z różnych dochodów</t>
  </si>
  <si>
    <t xml:space="preserve">                                  - dochody bieżące</t>
  </si>
  <si>
    <t xml:space="preserve">                                 leśnego, podatku od spadku i darowizn,</t>
  </si>
  <si>
    <t xml:space="preserve">                                 podatku od czynności cywilnoprawnych</t>
  </si>
  <si>
    <t xml:space="preserve">                                 oraz podatków i opłat lokalnych od</t>
  </si>
  <si>
    <t xml:space="preserve">                                   - dochody majątkowe </t>
  </si>
  <si>
    <t xml:space="preserve">                                   dochody jednostek samorządu tery-</t>
  </si>
  <si>
    <t xml:space="preserve">                       2010   dotacje celowe otrzymane z budżetu </t>
  </si>
  <si>
    <t xml:space="preserve">                       2010    dotacje celowe otrzymane z budżetu</t>
  </si>
  <si>
    <t xml:space="preserve">                       0310    podatek od nieruchomości</t>
  </si>
  <si>
    <t xml:space="preserve">                       0320    podatek rolny</t>
  </si>
  <si>
    <t xml:space="preserve">                       0330    podatek leśny  </t>
  </si>
  <si>
    <t xml:space="preserve">                       0410    wpływy z opłaty skarbowej</t>
  </si>
  <si>
    <t xml:space="preserve">                       0010    podatek dochodowy od osób fizycznych</t>
  </si>
  <si>
    <t xml:space="preserve">                       2920    subwencje ogólne z budżetu państwa</t>
  </si>
  <si>
    <t xml:space="preserve">                       0920    pozostałe odsetki                </t>
  </si>
  <si>
    <t xml:space="preserve">                       0970    wpływy z różnych dochodów</t>
  </si>
  <si>
    <t xml:space="preserve">                       0920    pozostałe odsetki</t>
  </si>
  <si>
    <t xml:space="preserve">                       0970    wpływy z różnych dochodów </t>
  </si>
  <si>
    <t xml:space="preserve">                       2010    dotacje celowe otrzymane z budżetu </t>
  </si>
  <si>
    <t xml:space="preserve">       0920    pozostałe odsetki</t>
  </si>
  <si>
    <t xml:space="preserve">Dział    Rozdział    Wyszczególnienie                                                  </t>
  </si>
  <si>
    <t xml:space="preserve">  750                         Administracja publiczna                     </t>
  </si>
  <si>
    <t xml:space="preserve">               75011        Urząd Wojewódzki                                </t>
  </si>
  <si>
    <t xml:space="preserve">                                państwowej, kontroli i ochrony prawa</t>
  </si>
  <si>
    <t xml:space="preserve">                                oraz sądownictwa                                </t>
  </si>
  <si>
    <t xml:space="preserve">               75101        Urzędy naczelnych organów władzy</t>
  </si>
  <si>
    <t xml:space="preserve">                                państwowej, kontroli i ochrony prawa      </t>
  </si>
  <si>
    <t xml:space="preserve">                                - wydatki bieżące                                    </t>
  </si>
  <si>
    <t xml:space="preserve">  752                         Obrona narodowa                                 </t>
  </si>
  <si>
    <t xml:space="preserve">               75212        Pozostałe wydatki obronne                    </t>
  </si>
  <si>
    <t xml:space="preserve">                                - wydatki bieżące                                      </t>
  </si>
  <si>
    <t xml:space="preserve">  754                         Bezpieczeństwo publiczne i ochrona </t>
  </si>
  <si>
    <t xml:space="preserve">                                przeciwpożarowa                           </t>
  </si>
  <si>
    <t xml:space="preserve">               75414        Obrona cywilna                                     </t>
  </si>
  <si>
    <t xml:space="preserve">                                - wydatki bieżące                                 </t>
  </si>
  <si>
    <t xml:space="preserve">                                - wydatki bieżące                               </t>
  </si>
  <si>
    <t xml:space="preserve">  3.          600            Transport i łączność</t>
  </si>
  <si>
    <t xml:space="preserve">  4.          700            Gospodarka mieszkaniowa                      </t>
  </si>
  <si>
    <t xml:space="preserve">  5.          710            Działalność usługowa</t>
  </si>
  <si>
    <t xml:space="preserve">    WFOŚiGW</t>
  </si>
  <si>
    <t xml:space="preserve">  6.          750            Administracja publiczna                           </t>
  </si>
  <si>
    <t xml:space="preserve">  7.          751            Urzędy naczelnych organów władzy </t>
  </si>
  <si>
    <t xml:space="preserve">  8.          752            Obrona narodowa                                 </t>
  </si>
  <si>
    <t xml:space="preserve"> 10.         756            Dochody od osób prawnych, od osób fizy-</t>
  </si>
  <si>
    <t xml:space="preserve">dział  900   rozdział  90011     §  4210   zakup materiałów i wyposażenia       </t>
  </si>
  <si>
    <t xml:space="preserve">  9.          754           Bezpieczeństwo publiczne i ochrona</t>
  </si>
  <si>
    <t xml:space="preserve"> 15.         852            Pomoc społeczna                              </t>
  </si>
  <si>
    <t xml:space="preserve">                                - wydatki bieżące                            </t>
  </si>
  <si>
    <t>Z PODZIAŁEM NA DOCHODY BIEŻĄCE I MAJĄTKOWE w zł</t>
  </si>
  <si>
    <t xml:space="preserve">Z OBOWIĄZUJĄCĄ KLASYFIKACJĄ BUDŻETOWĄ </t>
  </si>
  <si>
    <t xml:space="preserve">                                WYDATKI OGÓŁEM                                </t>
  </si>
  <si>
    <t>WEDŁUG DZIAŁÓW KLASYFIKACJI BUDŻETOWEJ w zł</t>
  </si>
  <si>
    <t xml:space="preserve">L.P.         Dział       Wyszczególnienie                      </t>
  </si>
  <si>
    <t xml:space="preserve">                                cznych  i  od innych jednostek nieposiadajacych</t>
  </si>
  <si>
    <t xml:space="preserve">                                                                                    </t>
  </si>
  <si>
    <t xml:space="preserve">                                elektryczną, gaz i wodę                </t>
  </si>
  <si>
    <t xml:space="preserve">                                sądownictwa                                           </t>
  </si>
  <si>
    <t xml:space="preserve">                                przeciwpożarowa                                </t>
  </si>
  <si>
    <t xml:space="preserve">                                środowiska                                          </t>
  </si>
  <si>
    <t xml:space="preserve">                                WYDATKI  OGÓŁEM                               </t>
  </si>
  <si>
    <t>W UKŁADZIE DZIAŁÓW I ROZDZIAŁÓW ZGODNIE Z OBOWIĄZU-</t>
  </si>
  <si>
    <t>JĄCĄ KLASYFIKACJĄ BUDŻETOWĄ w zł</t>
  </si>
  <si>
    <t xml:space="preserve">Dział    Rozdział    Wyszczególnienie                          </t>
  </si>
  <si>
    <t xml:space="preserve">                                                                                              </t>
  </si>
  <si>
    <t xml:space="preserve">                                w energię elektryczna, gaz i wodę    </t>
  </si>
  <si>
    <t xml:space="preserve">               40002        Dostarczanie wody                       </t>
  </si>
  <si>
    <t xml:space="preserve">                                  w tym: </t>
  </si>
  <si>
    <t xml:space="preserve">                                           płace i ich pochodne                 </t>
  </si>
  <si>
    <t xml:space="preserve">                                - wydatki bieżące                        </t>
  </si>
  <si>
    <t xml:space="preserve">               75075        Promocja jednostek samorządu teryto-</t>
  </si>
  <si>
    <t xml:space="preserve">                                rialnego</t>
  </si>
  <si>
    <t xml:space="preserve">                                podstawowych</t>
  </si>
  <si>
    <t xml:space="preserve">               85153         Zwalczanie narkomanii</t>
  </si>
  <si>
    <t xml:space="preserve"> 700                          Gospodarka mieszkaniowa        </t>
  </si>
  <si>
    <t xml:space="preserve">               70005        Gospodarka gruntami i nieruchomościami</t>
  </si>
  <si>
    <t xml:space="preserve">                                 - dochody majątkowe</t>
  </si>
  <si>
    <t xml:space="preserve"> 750                         Administracja publiczna                    </t>
  </si>
  <si>
    <t xml:space="preserve">               75011        Urząd wojewódzki                                </t>
  </si>
  <si>
    <t xml:space="preserve">                                  w tym:                                           </t>
  </si>
  <si>
    <t xml:space="preserve">                                            płace i ich pochodne</t>
  </si>
  <si>
    <t xml:space="preserve">               75022        Rada Gminy                                       </t>
  </si>
  <si>
    <t xml:space="preserve">                                - wydatki bieżące                              </t>
  </si>
  <si>
    <t xml:space="preserve">               75023        Urząd gminy </t>
  </si>
  <si>
    <t xml:space="preserve">                                - wydatki bieżące</t>
  </si>
  <si>
    <t xml:space="preserve">                                  w tym:</t>
  </si>
  <si>
    <t xml:space="preserve">                                   w tym:</t>
  </si>
  <si>
    <t xml:space="preserve">                                             płace i ich pochodne</t>
  </si>
  <si>
    <t xml:space="preserve">               75095        Pozostała działalność</t>
  </si>
  <si>
    <t xml:space="preserve"> 751                         Urzędy naczelnych organów władzy</t>
  </si>
  <si>
    <t xml:space="preserve">                                oraz sądownictwa </t>
  </si>
  <si>
    <t xml:space="preserve">               75101        Urzędy naczelnych organów władzy </t>
  </si>
  <si>
    <t xml:space="preserve"> 752                          Obrona narodowa    </t>
  </si>
  <si>
    <t xml:space="preserve">               75212        Pozostałe wydatki obronne</t>
  </si>
  <si>
    <t xml:space="preserve"> 754                          Bezpieczeństwo publiczne i ochrona</t>
  </si>
  <si>
    <t xml:space="preserve">                                przeciwpożarowa</t>
  </si>
  <si>
    <t xml:space="preserve">               75412        Ochotnicze straże pożarne</t>
  </si>
  <si>
    <t xml:space="preserve">               75414        Obrona cywilna</t>
  </si>
  <si>
    <t xml:space="preserve">                               fizycznych i od innych jednostek nieposia-</t>
  </si>
  <si>
    <t xml:space="preserve">               80146        Dokształcanie i doskonalenie</t>
  </si>
  <si>
    <t xml:space="preserve">                                nauczycieli</t>
  </si>
  <si>
    <t xml:space="preserve">dział  900    rozdział  90011   §  0690    wpływy z różnych opłat            </t>
  </si>
  <si>
    <t xml:space="preserve">           POWIATU NA ZADANIA BIEŻĄCE REALIZOWANIE </t>
  </si>
  <si>
    <t xml:space="preserve"> 757                         Obsługa długu publicznego       </t>
  </si>
  <si>
    <t xml:space="preserve">               75702        Obsługa papierów wartościowych, kredytów</t>
  </si>
  <si>
    <t xml:space="preserve">                                i pożyczek jedn. samorz. terytorialnego    </t>
  </si>
  <si>
    <t xml:space="preserve">                                - wydatki bieżące                         </t>
  </si>
  <si>
    <t xml:space="preserve">  2.         Inwestycje nowo rozpoczęte</t>
  </si>
  <si>
    <t xml:space="preserve">     plan </t>
  </si>
  <si>
    <t xml:space="preserve">                                           wydatki na obsługę długu jednostki</t>
  </si>
  <si>
    <t xml:space="preserve">                                           samorz. terytorialnego             </t>
  </si>
  <si>
    <t xml:space="preserve">  758                         Różne rozliczenia</t>
  </si>
  <si>
    <t xml:space="preserve"> 801                          Oświata i wychowanie </t>
  </si>
  <si>
    <t xml:space="preserve">               80101        Szkoła podstawowa</t>
  </si>
  <si>
    <t xml:space="preserve">                                - wydatki bieżace</t>
  </si>
  <si>
    <t xml:space="preserve">               80110        Gimnazjum</t>
  </si>
  <si>
    <t xml:space="preserve">               80113        Dowożenie uczniów do szkół</t>
  </si>
  <si>
    <t xml:space="preserve">               80195        Pozostała działalność</t>
  </si>
  <si>
    <t xml:space="preserve"> 851                          Ochrona zdrowia</t>
  </si>
  <si>
    <t xml:space="preserve">               85154        Przeciwdziałanie alkoholizmowi</t>
  </si>
  <si>
    <t xml:space="preserve">                                opiekuńcze</t>
  </si>
  <si>
    <t xml:space="preserve"> 854                         Edukacyjna opieka wychowawcza</t>
  </si>
  <si>
    <t xml:space="preserve">               85401        Świetlica szkolna</t>
  </si>
  <si>
    <t xml:space="preserve"> 900                         Gospodarka komunalna i ochrona</t>
  </si>
  <si>
    <t xml:space="preserve">                                środowiska</t>
  </si>
  <si>
    <t xml:space="preserve">               90015        Oświetlenie ulic, placów i dróg</t>
  </si>
  <si>
    <t xml:space="preserve">  921                        Kultura i ochrona dziedzictwa    </t>
  </si>
  <si>
    <t xml:space="preserve">  852                          Pomoc Społeczna                              </t>
  </si>
  <si>
    <t xml:space="preserve">               85214          Zasiłki i pomoc w naturze oraz składki na </t>
  </si>
  <si>
    <t xml:space="preserve">       WYKAZ DOTACJI CELOWYCH PRZEKAZANYCH DLA </t>
  </si>
  <si>
    <t xml:space="preserve">               innych zadań zleconych ustawami</t>
  </si>
  <si>
    <t>DOCHODY BUDŻETU GMINY JORDANÓW ŚL. NA ROK 2008 W</t>
  </si>
  <si>
    <t>za 2007r.</t>
  </si>
  <si>
    <t xml:space="preserve">     2008r.</t>
  </si>
  <si>
    <t>600                           TRANSPORT I ŁĄCZNOŚĆ</t>
  </si>
  <si>
    <t xml:space="preserve">          60016              Drogi publiczne gminne</t>
  </si>
  <si>
    <t xml:space="preserve">          11) opłata od posiadania psów</t>
  </si>
  <si>
    <t xml:space="preserve">                       6260   dotacje otrzymane z funduszy celowych na</t>
  </si>
  <si>
    <t xml:space="preserve">                                 finansowanie lub dofinansowanie kosztów</t>
  </si>
  <si>
    <t xml:space="preserve">                                 realizacji inwestycji i zakupów inwestyc.</t>
  </si>
  <si>
    <t xml:space="preserve">                                 jednostek sektora finansów publicznych</t>
  </si>
  <si>
    <t xml:space="preserve">                       0770     wpłaty z tytułu odpłatnego nabycia prawa</t>
  </si>
  <si>
    <t xml:space="preserve">                                   własności oraz prawa użytkowania</t>
  </si>
  <si>
    <t xml:space="preserve">                                                                                Załączniuk Nr 11 do Uchwały Rady Gminy</t>
  </si>
  <si>
    <t xml:space="preserve">13.           Dotacja z Wojewódzkiego Funduszu </t>
  </si>
  <si>
    <t xml:space="preserve">               Wodnej</t>
  </si>
  <si>
    <t>29.309,00</t>
  </si>
  <si>
    <t xml:space="preserve">          90002              Gospodarka odpadami</t>
  </si>
  <si>
    <t xml:space="preserve">                     2440    dotacje otrzymane z funduszy celowych</t>
  </si>
  <si>
    <t xml:space="preserve">                               na realizację zadań bieżących jednostek</t>
  </si>
  <si>
    <t xml:space="preserve">                               sektora finansów publicznych</t>
  </si>
  <si>
    <t xml:space="preserve">           90002            Gospodarka odpadami -</t>
  </si>
  <si>
    <t xml:space="preserve">                                - dochody bieżące</t>
  </si>
  <si>
    <t xml:space="preserve">                71004      Plany zagospodarowania przestrzennego</t>
  </si>
  <si>
    <t xml:space="preserve">               85121        Lecznictwo ambulatoryjne</t>
  </si>
  <si>
    <t xml:space="preserve">                               - wydatki majątkowe</t>
  </si>
  <si>
    <t xml:space="preserve">                                            §  6110   wydatki inwestycyjne funduszy</t>
  </si>
  <si>
    <t xml:space="preserve">                                                          celowych</t>
  </si>
  <si>
    <t xml:space="preserve">             8) remont budynku Ośrodka Zdrowia</t>
  </si>
  <si>
    <t>Załącznik Nr 4 do Uchwały Rady Gminy</t>
  </si>
  <si>
    <t>Załącznik Nr 5 do Uchwały rady Gminy</t>
  </si>
  <si>
    <t>Załącznik Nr 6 do Uchwały Rady Gminy</t>
  </si>
  <si>
    <t>Załącznik Nr 7 do Uchwały rady Gminy</t>
  </si>
  <si>
    <t>Załącznik Nr 9 do Uchwały Rady Gminy</t>
  </si>
  <si>
    <t xml:space="preserve">                                                                                Załączniuk Nr 10 do Uchwały Rady Gminy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</si>
</sst>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"/>
    <numFmt numFmtId="166" formatCode="0.0%"/>
    <numFmt numFmtId="167" formatCode="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b/>
      <i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19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9" fontId="6" fillId="0" borderId="0" xfId="19" applyFont="1" applyAlignment="1">
      <alignment/>
    </xf>
    <xf numFmtId="9" fontId="6" fillId="0" borderId="0" xfId="19" applyFont="1" applyAlignment="1">
      <alignment/>
    </xf>
    <xf numFmtId="43" fontId="0" fillId="0" borderId="0" xfId="15" applyAlignment="1">
      <alignment/>
    </xf>
    <xf numFmtId="9" fontId="7" fillId="0" borderId="0" xfId="19" applyNumberFormat="1" applyFont="1" applyAlignment="1">
      <alignment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0" borderId="0" xfId="19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0" fontId="1" fillId="0" borderId="0" xfId="0" applyFont="1" applyAlignment="1">
      <alignment/>
    </xf>
    <xf numFmtId="9" fontId="4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1" fillId="0" borderId="0" xfId="19" applyNumberFormat="1" applyFont="1" applyAlignment="1">
      <alignment/>
    </xf>
    <xf numFmtId="9" fontId="0" fillId="0" borderId="0" xfId="19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9" fontId="0" fillId="0" borderId="0" xfId="19" applyNumberFormat="1" applyFont="1" applyAlignment="1">
      <alignment/>
    </xf>
    <xf numFmtId="9" fontId="1" fillId="0" borderId="0" xfId="19" applyFon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15" fillId="0" borderId="1" xfId="0" applyFont="1" applyBorder="1" applyAlignment="1">
      <alignment horizontal="right"/>
    </xf>
    <xf numFmtId="4" fontId="18" fillId="0" borderId="12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15" fillId="0" borderId="9" xfId="0" applyFont="1" applyBorder="1" applyAlignment="1">
      <alignment horizontal="right"/>
    </xf>
    <xf numFmtId="0" fontId="15" fillId="0" borderId="13" xfId="0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4" fontId="18" fillId="0" borderId="1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left" indent="1"/>
    </xf>
    <xf numFmtId="4" fontId="18" fillId="0" borderId="14" xfId="0" applyNumberFormat="1" applyFont="1" applyBorder="1" applyAlignment="1">
      <alignment/>
    </xf>
    <xf numFmtId="0" fontId="16" fillId="0" borderId="12" xfId="0" applyFont="1" applyFill="1" applyBorder="1" applyAlignment="1">
      <alignment/>
    </xf>
    <xf numFmtId="4" fontId="18" fillId="0" borderId="15" xfId="0" applyNumberFormat="1" applyFont="1" applyBorder="1" applyAlignment="1">
      <alignment horizontal="left" indent="1"/>
    </xf>
    <xf numFmtId="4" fontId="18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8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9" fontId="0" fillId="0" borderId="0" xfId="19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71" fontId="17" fillId="0" borderId="9" xfId="0" applyNumberFormat="1" applyFont="1" applyBorder="1" applyAlignment="1">
      <alignment/>
    </xf>
    <xf numFmtId="171" fontId="17" fillId="0" borderId="13" xfId="0" applyNumberFormat="1" applyFont="1" applyBorder="1" applyAlignment="1">
      <alignment/>
    </xf>
    <xf numFmtId="171" fontId="17" fillId="0" borderId="10" xfId="0" applyNumberFormat="1" applyFont="1" applyBorder="1" applyAlignment="1">
      <alignment/>
    </xf>
    <xf numFmtId="171" fontId="17" fillId="0" borderId="2" xfId="0" applyNumberFormat="1" applyFont="1" applyBorder="1" applyAlignment="1">
      <alignment/>
    </xf>
    <xf numFmtId="171" fontId="17" fillId="0" borderId="1" xfId="0" applyNumberFormat="1" applyFont="1" applyBorder="1" applyAlignment="1">
      <alignment/>
    </xf>
    <xf numFmtId="171" fontId="17" fillId="0" borderId="17" xfId="0" applyNumberFormat="1" applyFont="1" applyBorder="1" applyAlignment="1">
      <alignment/>
    </xf>
    <xf numFmtId="171" fontId="17" fillId="0" borderId="12" xfId="0" applyNumberFormat="1" applyFont="1" applyBorder="1" applyAlignment="1">
      <alignment/>
    </xf>
    <xf numFmtId="171" fontId="17" fillId="0" borderId="16" xfId="0" applyNumberFormat="1" applyFont="1" applyBorder="1" applyAlignment="1">
      <alignment/>
    </xf>
    <xf numFmtId="171" fontId="17" fillId="0" borderId="11" xfId="0" applyNumberFormat="1" applyFont="1" applyBorder="1" applyAlignment="1">
      <alignment/>
    </xf>
    <xf numFmtId="171" fontId="18" fillId="0" borderId="1" xfId="0" applyNumberFormat="1" applyFont="1" applyBorder="1" applyAlignment="1">
      <alignment/>
    </xf>
    <xf numFmtId="171" fontId="18" fillId="0" borderId="2" xfId="0" applyNumberFormat="1" applyFont="1" applyBorder="1" applyAlignment="1">
      <alignment/>
    </xf>
    <xf numFmtId="171" fontId="18" fillId="0" borderId="12" xfId="0" applyNumberFormat="1" applyFont="1" applyBorder="1" applyAlignment="1">
      <alignment/>
    </xf>
    <xf numFmtId="171" fontId="18" fillId="0" borderId="16" xfId="0" applyNumberFormat="1" applyFont="1" applyBorder="1" applyAlignment="1">
      <alignment/>
    </xf>
    <xf numFmtId="171" fontId="18" fillId="0" borderId="14" xfId="0" applyNumberFormat="1" applyFont="1" applyBorder="1" applyAlignment="1">
      <alignment/>
    </xf>
    <xf numFmtId="171" fontId="18" fillId="0" borderId="15" xfId="0" applyNumberFormat="1" applyFont="1" applyBorder="1" applyAlignment="1">
      <alignment/>
    </xf>
    <xf numFmtId="171" fontId="17" fillId="0" borderId="18" xfId="0" applyNumberFormat="1" applyFont="1" applyBorder="1" applyAlignment="1">
      <alignment/>
    </xf>
    <xf numFmtId="171" fontId="18" fillId="0" borderId="1" xfId="0" applyNumberFormat="1" applyFont="1" applyBorder="1" applyAlignment="1">
      <alignment/>
    </xf>
    <xf numFmtId="171" fontId="18" fillId="0" borderId="2" xfId="0" applyNumberFormat="1" applyFont="1" applyBorder="1" applyAlignment="1">
      <alignment/>
    </xf>
    <xf numFmtId="171" fontId="18" fillId="0" borderId="12" xfId="0" applyNumberFormat="1" applyFont="1" applyBorder="1" applyAlignment="1">
      <alignment/>
    </xf>
    <xf numFmtId="171" fontId="18" fillId="0" borderId="16" xfId="0" applyNumberFormat="1" applyFont="1" applyBorder="1" applyAlignment="1">
      <alignment/>
    </xf>
    <xf numFmtId="171" fontId="18" fillId="0" borderId="9" xfId="0" applyNumberFormat="1" applyFont="1" applyBorder="1" applyAlignment="1">
      <alignment/>
    </xf>
    <xf numFmtId="171" fontId="18" fillId="0" borderId="13" xfId="0" applyNumberFormat="1" applyFont="1" applyBorder="1" applyAlignment="1">
      <alignment/>
    </xf>
    <xf numFmtId="171" fontId="18" fillId="0" borderId="17" xfId="0" applyNumberFormat="1" applyFont="1" applyBorder="1" applyAlignment="1">
      <alignment/>
    </xf>
    <xf numFmtId="171" fontId="18" fillId="0" borderId="11" xfId="0" applyNumberFormat="1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7" fillId="0" borderId="0" xfId="0" applyFont="1" applyAlignment="1">
      <alignment/>
    </xf>
    <xf numFmtId="0" fontId="18" fillId="0" borderId="4" xfId="0" applyFont="1" applyFill="1" applyBorder="1" applyAlignment="1">
      <alignment/>
    </xf>
    <xf numFmtId="9" fontId="0" fillId="0" borderId="0" xfId="19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left" indent="1"/>
    </xf>
    <xf numFmtId="3" fontId="15" fillId="0" borderId="4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9" fontId="7" fillId="0" borderId="0" xfId="19" applyNumberFormat="1" applyFont="1" applyAlignment="1">
      <alignment/>
    </xf>
    <xf numFmtId="9" fontId="7" fillId="0" borderId="0" xfId="19" applyFont="1" applyAlignment="1">
      <alignment/>
    </xf>
    <xf numFmtId="3" fontId="0" fillId="0" borderId="0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171" fontId="18" fillId="0" borderId="9" xfId="0" applyNumberFormat="1" applyFont="1" applyBorder="1" applyAlignment="1">
      <alignment/>
    </xf>
    <xf numFmtId="171" fontId="18" fillId="0" borderId="13" xfId="0" applyNumberFormat="1" applyFont="1" applyBorder="1" applyAlignment="1">
      <alignment/>
    </xf>
    <xf numFmtId="171" fontId="18" fillId="0" borderId="17" xfId="0" applyNumberFormat="1" applyFont="1" applyBorder="1" applyAlignment="1">
      <alignment/>
    </xf>
    <xf numFmtId="171" fontId="18" fillId="0" borderId="11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6"/>
  <sheetViews>
    <sheetView workbookViewId="0" topLeftCell="A1">
      <selection activeCell="G38" sqref="G38"/>
    </sheetView>
  </sheetViews>
  <sheetFormatPr defaultColWidth="9.00390625" defaultRowHeight="12.75"/>
  <cols>
    <col min="7" max="7" width="11.75390625" style="156" bestFit="1" customWidth="1"/>
    <col min="8" max="8" width="11.375" style="156" customWidth="1"/>
    <col min="9" max="9" width="7.375" style="0" customWidth="1"/>
  </cols>
  <sheetData>
    <row r="1" spans="5:9" ht="12.75">
      <c r="E1" s="1"/>
      <c r="F1" s="1" t="s">
        <v>468</v>
      </c>
      <c r="G1" s="171"/>
      <c r="H1" s="171"/>
      <c r="I1" s="1"/>
    </row>
    <row r="2" spans="5:9" ht="12.75">
      <c r="E2" s="1"/>
      <c r="F2" s="1" t="s">
        <v>360</v>
      </c>
      <c r="G2" s="171"/>
      <c r="H2" s="171"/>
      <c r="I2" s="1"/>
    </row>
    <row r="3" spans="5:9" ht="12.75">
      <c r="E3" s="1"/>
      <c r="F3" s="147" t="s">
        <v>358</v>
      </c>
      <c r="G3" s="172"/>
      <c r="H3" s="172"/>
      <c r="I3" s="1"/>
    </row>
    <row r="6" ht="18">
      <c r="A6" s="2" t="s">
        <v>469</v>
      </c>
    </row>
    <row r="7" ht="18">
      <c r="A7" s="2" t="s">
        <v>13</v>
      </c>
    </row>
    <row r="8" ht="12.75">
      <c r="I8" s="3"/>
    </row>
    <row r="9" spans="1:9" s="7" customFormat="1" ht="15">
      <c r="A9" s="7" t="s">
        <v>470</v>
      </c>
      <c r="F9" s="7" t="s">
        <v>471</v>
      </c>
      <c r="G9" s="158" t="s">
        <v>472</v>
      </c>
      <c r="H9" s="173" t="s">
        <v>70</v>
      </c>
      <c r="I9" s="15" t="s">
        <v>473</v>
      </c>
    </row>
    <row r="10" spans="1:9" s="7" customFormat="1" ht="15">
      <c r="A10" s="7" t="s">
        <v>474</v>
      </c>
      <c r="F10" s="7" t="s">
        <v>475</v>
      </c>
      <c r="G10" s="158" t="s">
        <v>14</v>
      </c>
      <c r="H10" s="158" t="s">
        <v>15</v>
      </c>
      <c r="I10" s="14"/>
    </row>
    <row r="11" spans="7:9" s="7" customFormat="1" ht="15">
      <c r="G11" s="159"/>
      <c r="H11" s="159"/>
      <c r="I11" s="14"/>
    </row>
    <row r="12" spans="1:9" s="26" customFormat="1" ht="12.75">
      <c r="A12" s="26" t="s">
        <v>446</v>
      </c>
      <c r="G12" s="160">
        <v>100</v>
      </c>
      <c r="H12" s="160">
        <v>100</v>
      </c>
      <c r="I12" s="27">
        <f>H12/G12</f>
        <v>1</v>
      </c>
    </row>
    <row r="13" spans="1:9" ht="12.75">
      <c r="A13" t="s">
        <v>343</v>
      </c>
      <c r="G13" s="156">
        <v>1378</v>
      </c>
      <c r="H13" s="156">
        <v>1378</v>
      </c>
      <c r="I13" s="3">
        <f>H13/G13</f>
        <v>1</v>
      </c>
    </row>
    <row r="14" spans="1:9" ht="12.75">
      <c r="A14" t="s">
        <v>347</v>
      </c>
      <c r="I14" s="3"/>
    </row>
    <row r="15" spans="1:9" ht="12.75">
      <c r="A15" t="s">
        <v>476</v>
      </c>
      <c r="C15" s="3"/>
      <c r="G15" s="156">
        <v>170790</v>
      </c>
      <c r="H15" s="156">
        <v>185350</v>
      </c>
      <c r="I15" s="3">
        <f>H15/G15</f>
        <v>1.085250892909421</v>
      </c>
    </row>
    <row r="16" spans="1:9" ht="12.75">
      <c r="A16" t="s">
        <v>16</v>
      </c>
      <c r="C16" s="3"/>
      <c r="G16" s="156">
        <v>316500</v>
      </c>
      <c r="H16" s="156">
        <v>227000</v>
      </c>
      <c r="I16" s="3">
        <f>H16/G16</f>
        <v>0.717219589257504</v>
      </c>
    </row>
    <row r="17" spans="1:9" ht="12.75">
      <c r="A17" t="s">
        <v>17</v>
      </c>
      <c r="G17" s="156">
        <v>1016479</v>
      </c>
      <c r="H17" s="156">
        <v>1008029</v>
      </c>
      <c r="I17" s="18">
        <f>H17/G17</f>
        <v>0.9916869900903019</v>
      </c>
    </row>
    <row r="18" spans="1:9" ht="12.75">
      <c r="A18" t="s">
        <v>18</v>
      </c>
      <c r="G18" s="156">
        <v>28699</v>
      </c>
      <c r="H18" s="156">
        <v>24913</v>
      </c>
      <c r="I18" s="3">
        <f>H18/G18</f>
        <v>0.8680790271438029</v>
      </c>
    </row>
    <row r="19" spans="1:9" ht="12.75">
      <c r="A19" t="s">
        <v>19</v>
      </c>
      <c r="I19" s="3"/>
    </row>
    <row r="20" spans="1:9" ht="12.75">
      <c r="A20" t="s">
        <v>477</v>
      </c>
      <c r="I20" s="3"/>
    </row>
    <row r="21" spans="1:9" ht="12.75">
      <c r="A21" t="s">
        <v>478</v>
      </c>
      <c r="G21" s="156">
        <v>524</v>
      </c>
      <c r="H21" s="156">
        <v>510</v>
      </c>
      <c r="I21" s="3">
        <f>H21/G21</f>
        <v>0.9732824427480916</v>
      </c>
    </row>
    <row r="22" spans="1:9" ht="12.75">
      <c r="A22" t="s">
        <v>20</v>
      </c>
      <c r="G22" s="156">
        <v>500</v>
      </c>
      <c r="H22" s="156">
        <v>500</v>
      </c>
      <c r="I22" s="3">
        <f>H22/G22</f>
        <v>1</v>
      </c>
    </row>
    <row r="23" spans="1:9" ht="12.75">
      <c r="A23" t="s">
        <v>21</v>
      </c>
      <c r="I23" s="3"/>
    </row>
    <row r="24" spans="1:9" ht="12.75">
      <c r="A24" t="s">
        <v>248</v>
      </c>
      <c r="G24" s="156">
        <v>700</v>
      </c>
      <c r="H24" s="156">
        <v>1000</v>
      </c>
      <c r="I24" s="3">
        <f>H24/G24</f>
        <v>1.4285714285714286</v>
      </c>
    </row>
    <row r="25" spans="1:9" ht="12.75">
      <c r="A25" t="s">
        <v>22</v>
      </c>
      <c r="I25" s="3"/>
    </row>
    <row r="26" spans="1:9" ht="12.75">
      <c r="A26" t="s">
        <v>93</v>
      </c>
      <c r="I26" s="3"/>
    </row>
    <row r="27" spans="1:9" ht="12.75">
      <c r="A27" t="s">
        <v>121</v>
      </c>
      <c r="I27" s="3"/>
    </row>
    <row r="28" spans="1:9" ht="12.75">
      <c r="A28" t="s">
        <v>122</v>
      </c>
      <c r="G28" s="156">
        <v>2066573</v>
      </c>
      <c r="H28" s="156">
        <v>2435006</v>
      </c>
      <c r="I28" s="3">
        <f>H28/G28</f>
        <v>1.1782821124634841</v>
      </c>
    </row>
    <row r="29" spans="1:9" ht="12.75">
      <c r="A29" t="s">
        <v>23</v>
      </c>
      <c r="G29" s="156">
        <v>2251445</v>
      </c>
      <c r="H29" s="156">
        <v>2667321</v>
      </c>
      <c r="I29" s="3">
        <f>H29/G29</f>
        <v>1.184715149603921</v>
      </c>
    </row>
    <row r="30" spans="1:9" ht="12.75">
      <c r="A30" t="s">
        <v>24</v>
      </c>
      <c r="G30" s="156">
        <v>202159.8</v>
      </c>
      <c r="H30" s="156">
        <v>54063.2</v>
      </c>
      <c r="I30" s="3">
        <f>H30/G30</f>
        <v>0.26742804454693764</v>
      </c>
    </row>
    <row r="31" spans="1:9" ht="12.75">
      <c r="A31" t="s">
        <v>25</v>
      </c>
      <c r="G31" s="156">
        <v>634188</v>
      </c>
      <c r="H31" s="156">
        <v>640125</v>
      </c>
      <c r="I31" s="3">
        <f>H31/G31</f>
        <v>1.0093615773240743</v>
      </c>
    </row>
    <row r="32" spans="1:9" ht="12.75">
      <c r="A32" t="s">
        <v>26</v>
      </c>
      <c r="G32" s="156">
        <v>332</v>
      </c>
      <c r="H32" s="162">
        <v>29641</v>
      </c>
      <c r="I32" s="214">
        <f>H32/G32</f>
        <v>89.28012048192771</v>
      </c>
    </row>
    <row r="33" ht="12.75">
      <c r="I33" s="3"/>
    </row>
    <row r="34" spans="1:9" s="10" customFormat="1" ht="12.75">
      <c r="A34" s="8"/>
      <c r="B34" s="8" t="s">
        <v>479</v>
      </c>
      <c r="C34" s="8"/>
      <c r="D34" s="8"/>
      <c r="E34" s="8"/>
      <c r="F34" s="8"/>
      <c r="G34" s="154">
        <f>SUM(G12:G32)</f>
        <v>6690367.8</v>
      </c>
      <c r="H34" s="154">
        <f>SUM(H12:H32)</f>
        <v>7274936.2</v>
      </c>
      <c r="I34" s="9">
        <f>H34/G34</f>
        <v>1.0873746283425554</v>
      </c>
    </row>
    <row r="35" ht="12.75">
      <c r="I35" s="3"/>
    </row>
    <row r="36" ht="12.75">
      <c r="I36" s="3"/>
    </row>
    <row r="37" spans="2:6" ht="12.75">
      <c r="B37" s="4"/>
      <c r="F37" s="4"/>
    </row>
    <row r="38" spans="3:9" ht="12.75">
      <c r="C38" s="4"/>
      <c r="D38" s="4"/>
      <c r="E38" s="4"/>
      <c r="I38" s="3"/>
    </row>
    <row r="39" ht="12.75">
      <c r="I39" s="3"/>
    </row>
    <row r="40" ht="12.75">
      <c r="I40" s="3"/>
    </row>
    <row r="16386" ht="12.75">
      <c r="H16386" s="156">
        <f>SUM(H13:H16385)</f>
        <v>14549772.4</v>
      </c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6">
      <selection activeCell="L51" sqref="L51"/>
    </sheetView>
  </sheetViews>
  <sheetFormatPr defaultColWidth="9.00390625" defaultRowHeight="12.75"/>
  <cols>
    <col min="1" max="1" width="3.25390625" style="0" customWidth="1"/>
    <col min="2" max="2" width="17.75390625" style="0" customWidth="1"/>
    <col min="3" max="5" width="6.625" style="36" customWidth="1"/>
    <col min="6" max="6" width="7.00390625" style="36" customWidth="1"/>
    <col min="7" max="7" width="8.125" style="36" customWidth="1"/>
    <col min="8" max="9" width="6.875" style="36" customWidth="1"/>
    <col min="10" max="10" width="7.00390625" style="36" customWidth="1"/>
    <col min="11" max="11" width="6.75390625" style="36" customWidth="1"/>
    <col min="12" max="12" width="7.125" style="36" customWidth="1"/>
    <col min="13" max="13" width="7.00390625" style="36" customWidth="1"/>
    <col min="14" max="15" width="6.875" style="36" customWidth="1"/>
    <col min="16" max="16" width="6.625" style="36" customWidth="1"/>
    <col min="17" max="17" width="6.75390625" style="36" customWidth="1"/>
    <col min="18" max="18" width="6.875" style="36" customWidth="1"/>
  </cols>
  <sheetData>
    <row r="1" spans="3:18" s="145" customFormat="1" ht="11.25"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 t="s">
        <v>365</v>
      </c>
      <c r="N1" s="146"/>
      <c r="O1" s="146"/>
      <c r="P1" s="146"/>
      <c r="Q1" s="146"/>
      <c r="R1" s="146"/>
    </row>
    <row r="2" spans="3:18" s="145" customFormat="1" ht="11.25"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 t="s">
        <v>366</v>
      </c>
      <c r="N2" s="146"/>
      <c r="O2" s="146"/>
      <c r="P2" s="146"/>
      <c r="Q2" s="146"/>
      <c r="R2" s="146"/>
    </row>
    <row r="3" spans="1:18" ht="12.75">
      <c r="A3" s="89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>
      <c r="A4" s="13" t="s">
        <v>487</v>
      </c>
      <c r="B4" s="13"/>
      <c r="C4" s="43"/>
      <c r="D4" s="43"/>
      <c r="E4" s="43"/>
      <c r="F4" s="43"/>
      <c r="G4" s="43"/>
      <c r="H4" s="43"/>
      <c r="I4" s="43"/>
      <c r="J4" s="91"/>
      <c r="K4" s="91"/>
      <c r="L4" s="91"/>
      <c r="M4" s="91"/>
      <c r="N4" s="91"/>
      <c r="O4" s="91"/>
      <c r="P4" s="91"/>
      <c r="Q4" s="91"/>
      <c r="R4" s="91"/>
    </row>
    <row r="5" spans="3:18" s="143" customFormat="1" ht="11.25">
      <c r="C5" s="144"/>
      <c r="D5" s="144"/>
      <c r="E5" s="144"/>
      <c r="F5" s="144"/>
      <c r="G5" s="144"/>
      <c r="H5" s="144"/>
      <c r="I5" s="144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12.75">
      <c r="A6" s="92" t="s">
        <v>315</v>
      </c>
      <c r="B6" s="93" t="s">
        <v>257</v>
      </c>
      <c r="C6" s="94" t="s">
        <v>409</v>
      </c>
      <c r="D6" s="95"/>
      <c r="E6" s="96"/>
      <c r="F6" s="96"/>
      <c r="G6" s="96" t="s">
        <v>410</v>
      </c>
      <c r="H6" s="96"/>
      <c r="I6" s="96"/>
      <c r="J6" s="97"/>
      <c r="K6" s="97"/>
      <c r="L6" s="97"/>
      <c r="M6" s="97"/>
      <c r="N6" s="97"/>
      <c r="O6" s="97"/>
      <c r="P6" s="97"/>
      <c r="Q6" s="97"/>
      <c r="R6" s="98"/>
    </row>
    <row r="7" spans="1:18" s="7" customFormat="1" ht="15.75" thickBot="1">
      <c r="A7" s="99"/>
      <c r="B7" s="100"/>
      <c r="C7" s="101" t="s">
        <v>411</v>
      </c>
      <c r="D7" s="102">
        <v>2007</v>
      </c>
      <c r="E7" s="102">
        <v>2008</v>
      </c>
      <c r="F7" s="103">
        <v>2009</v>
      </c>
      <c r="G7" s="103">
        <v>2010</v>
      </c>
      <c r="H7" s="103">
        <v>2011</v>
      </c>
      <c r="I7" s="103">
        <v>2012</v>
      </c>
      <c r="J7" s="103">
        <v>2013</v>
      </c>
      <c r="K7" s="103">
        <v>2014</v>
      </c>
      <c r="L7" s="103">
        <v>2015</v>
      </c>
      <c r="M7" s="103">
        <v>2016</v>
      </c>
      <c r="N7" s="103">
        <v>2017</v>
      </c>
      <c r="O7" s="103">
        <v>2018</v>
      </c>
      <c r="P7" s="103">
        <v>2019</v>
      </c>
      <c r="Q7" s="103">
        <v>2020</v>
      </c>
      <c r="R7" s="102">
        <v>2021</v>
      </c>
    </row>
    <row r="8" spans="1:18" s="7" customFormat="1" ht="15">
      <c r="A8" s="104">
        <v>1</v>
      </c>
      <c r="B8" s="104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  <c r="J8" s="105">
        <v>10</v>
      </c>
      <c r="K8" s="105">
        <v>11</v>
      </c>
      <c r="L8" s="105">
        <v>12</v>
      </c>
      <c r="M8" s="105">
        <v>13</v>
      </c>
      <c r="N8" s="105">
        <v>14</v>
      </c>
      <c r="O8" s="105">
        <v>15</v>
      </c>
      <c r="P8" s="105">
        <v>16</v>
      </c>
      <c r="Q8" s="105">
        <v>17</v>
      </c>
      <c r="R8" s="105">
        <v>18</v>
      </c>
    </row>
    <row r="9" spans="1:18" s="207" customFormat="1" ht="9.75">
      <c r="A9" s="203"/>
      <c r="B9" s="204"/>
      <c r="C9" s="205"/>
      <c r="D9" s="205"/>
      <c r="E9" s="205"/>
      <c r="F9" s="205"/>
      <c r="G9" s="205"/>
      <c r="H9" s="205"/>
      <c r="I9" s="205"/>
      <c r="J9" s="120"/>
      <c r="K9" s="120"/>
      <c r="L9" s="120"/>
      <c r="M9" s="120"/>
      <c r="N9" s="120"/>
      <c r="O9" s="118"/>
      <c r="P9" s="120"/>
      <c r="Q9" s="118"/>
      <c r="R9" s="206"/>
    </row>
    <row r="10" spans="1:18" s="4" customFormat="1" ht="12.75">
      <c r="A10" s="92" t="s">
        <v>316</v>
      </c>
      <c r="B10" s="106" t="s">
        <v>412</v>
      </c>
      <c r="C10" s="179"/>
      <c r="D10" s="179"/>
      <c r="E10" s="180"/>
      <c r="F10" s="179"/>
      <c r="G10" s="179"/>
      <c r="H10" s="179"/>
      <c r="I10" s="179"/>
      <c r="J10" s="179"/>
      <c r="K10" s="180"/>
      <c r="L10" s="179"/>
      <c r="M10" s="181"/>
      <c r="N10" s="182"/>
      <c r="O10" s="183"/>
      <c r="P10" s="182"/>
      <c r="Q10" s="183"/>
      <c r="R10" s="184"/>
    </row>
    <row r="11" spans="1:18" s="4" customFormat="1" ht="12.75">
      <c r="A11" s="110"/>
      <c r="B11" s="111" t="s">
        <v>413</v>
      </c>
      <c r="C11" s="185">
        <v>320</v>
      </c>
      <c r="D11" s="185">
        <v>160</v>
      </c>
      <c r="E11" s="186">
        <v>0</v>
      </c>
      <c r="F11" s="185">
        <v>2356.2</v>
      </c>
      <c r="G11" s="185">
        <v>3024.5</v>
      </c>
      <c r="H11" s="185">
        <v>2822.9</v>
      </c>
      <c r="I11" s="185">
        <v>2621.3</v>
      </c>
      <c r="J11" s="185">
        <v>2419.7</v>
      </c>
      <c r="K11" s="186">
        <v>2218.1</v>
      </c>
      <c r="L11" s="185">
        <v>2016.5</v>
      </c>
      <c r="M11" s="187">
        <v>1814.9</v>
      </c>
      <c r="N11" s="186">
        <v>1613.3</v>
      </c>
      <c r="O11" s="179">
        <v>1411.7</v>
      </c>
      <c r="P11" s="186">
        <v>1210.1</v>
      </c>
      <c r="Q11" s="185">
        <v>1008.5</v>
      </c>
      <c r="R11" s="187">
        <v>806.9</v>
      </c>
    </row>
    <row r="12" spans="1:18" ht="12.75">
      <c r="A12" s="112"/>
      <c r="B12" s="113" t="s">
        <v>414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8"/>
      <c r="P12" s="188"/>
      <c r="Q12" s="188"/>
      <c r="R12" s="188"/>
    </row>
    <row r="13" spans="1:18" ht="12.75">
      <c r="A13" s="112"/>
      <c r="B13" s="116" t="s">
        <v>415</v>
      </c>
      <c r="C13" s="190">
        <v>320</v>
      </c>
      <c r="D13" s="190">
        <v>160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1">
        <v>0</v>
      </c>
      <c r="O13" s="190">
        <v>0</v>
      </c>
      <c r="P13" s="190">
        <v>0</v>
      </c>
      <c r="Q13" s="190">
        <v>0</v>
      </c>
      <c r="R13" s="190">
        <v>0</v>
      </c>
    </row>
    <row r="14" spans="1:18" ht="12.75">
      <c r="A14" s="117"/>
      <c r="B14" s="113" t="s">
        <v>416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92"/>
      <c r="M14" s="188"/>
      <c r="N14" s="192"/>
      <c r="O14" s="188"/>
      <c r="P14" s="192"/>
      <c r="Q14" s="188"/>
      <c r="R14" s="188"/>
    </row>
    <row r="15" spans="1:18" ht="12.75">
      <c r="A15" s="117"/>
      <c r="B15" s="116" t="s">
        <v>566</v>
      </c>
      <c r="C15" s="190">
        <v>0</v>
      </c>
      <c r="D15" s="190">
        <v>0</v>
      </c>
      <c r="E15" s="190">
        <v>0</v>
      </c>
      <c r="F15" s="190">
        <v>2356.2</v>
      </c>
      <c r="G15" s="190">
        <v>668.3</v>
      </c>
      <c r="H15" s="190">
        <v>0</v>
      </c>
      <c r="I15" s="190">
        <v>0</v>
      </c>
      <c r="J15" s="190">
        <v>0</v>
      </c>
      <c r="K15" s="190">
        <v>0</v>
      </c>
      <c r="L15" s="193">
        <v>0</v>
      </c>
      <c r="M15" s="190">
        <v>0</v>
      </c>
      <c r="N15" s="193">
        <v>0</v>
      </c>
      <c r="O15" s="190">
        <v>0</v>
      </c>
      <c r="P15" s="193">
        <v>0</v>
      </c>
      <c r="Q15" s="190">
        <v>0</v>
      </c>
      <c r="R15" s="190">
        <v>0</v>
      </c>
    </row>
    <row r="16" spans="1:18" s="207" customFormat="1" ht="9.75">
      <c r="A16" s="208"/>
      <c r="B16" s="20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206"/>
    </row>
    <row r="17" spans="1:18" s="4" customFormat="1" ht="12.75">
      <c r="A17" s="110" t="s">
        <v>322</v>
      </c>
      <c r="B17" s="121" t="s">
        <v>417</v>
      </c>
      <c r="C17" s="185">
        <f aca="true" t="shared" si="0" ref="C17:R17">SUM(C18,C20,C21,C25)</f>
        <v>211</v>
      </c>
      <c r="D17" s="185">
        <f t="shared" si="0"/>
        <v>206.1</v>
      </c>
      <c r="E17" s="185">
        <f t="shared" si="0"/>
        <v>196.7</v>
      </c>
      <c r="F17" s="185">
        <f t="shared" si="0"/>
        <v>27.6</v>
      </c>
      <c r="G17" s="185">
        <f t="shared" si="0"/>
        <v>142.1</v>
      </c>
      <c r="H17" s="185">
        <f t="shared" si="0"/>
        <v>366</v>
      </c>
      <c r="I17" s="185">
        <f t="shared" si="0"/>
        <v>355</v>
      </c>
      <c r="J17" s="185">
        <f t="shared" si="0"/>
        <v>345</v>
      </c>
      <c r="K17" s="185">
        <f t="shared" si="0"/>
        <v>336</v>
      </c>
      <c r="L17" s="185">
        <f t="shared" si="0"/>
        <v>326</v>
      </c>
      <c r="M17" s="185">
        <f t="shared" si="0"/>
        <v>317</v>
      </c>
      <c r="N17" s="194">
        <f t="shared" si="0"/>
        <v>307</v>
      </c>
      <c r="O17" s="194">
        <f t="shared" si="0"/>
        <v>298</v>
      </c>
      <c r="P17" s="194">
        <f t="shared" si="0"/>
        <v>288</v>
      </c>
      <c r="Q17" s="194">
        <f t="shared" si="0"/>
        <v>279</v>
      </c>
      <c r="R17" s="194">
        <f t="shared" si="0"/>
        <v>269</v>
      </c>
    </row>
    <row r="18" spans="1:18" ht="12.75">
      <c r="A18" s="112"/>
      <c r="B18" s="113" t="s">
        <v>418</v>
      </c>
      <c r="C18" s="195">
        <v>160</v>
      </c>
      <c r="D18" s="195">
        <v>160</v>
      </c>
      <c r="E18" s="195">
        <v>160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</row>
    <row r="19" spans="1:18" ht="12.75">
      <c r="A19" s="117"/>
      <c r="B19" s="122" t="s">
        <v>419</v>
      </c>
      <c r="C19" s="195"/>
      <c r="D19" s="195"/>
      <c r="E19" s="195"/>
      <c r="F19" s="195"/>
      <c r="G19" s="195"/>
      <c r="H19" s="195"/>
      <c r="I19" s="196"/>
      <c r="J19" s="195"/>
      <c r="K19" s="195"/>
      <c r="L19" s="195"/>
      <c r="M19" s="195"/>
      <c r="N19" s="195"/>
      <c r="O19" s="195"/>
      <c r="P19" s="195"/>
      <c r="Q19" s="195"/>
      <c r="R19" s="195"/>
    </row>
    <row r="20" spans="1:18" ht="12.75">
      <c r="A20" s="117"/>
      <c r="B20" s="123" t="s">
        <v>420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201.6</v>
      </c>
      <c r="I20" s="198">
        <v>201.6</v>
      </c>
      <c r="J20" s="197">
        <v>201.6</v>
      </c>
      <c r="K20" s="197">
        <v>201.6</v>
      </c>
      <c r="L20" s="197">
        <v>201.6</v>
      </c>
      <c r="M20" s="197">
        <v>201.6</v>
      </c>
      <c r="N20" s="197">
        <v>201.6</v>
      </c>
      <c r="O20" s="197">
        <v>201.6</v>
      </c>
      <c r="P20" s="197">
        <v>201.6</v>
      </c>
      <c r="Q20" s="197">
        <v>201.6</v>
      </c>
      <c r="R20" s="197">
        <v>201.6</v>
      </c>
    </row>
    <row r="21" spans="1:18" s="28" customFormat="1" ht="12.75">
      <c r="A21" s="117"/>
      <c r="B21" s="117" t="s">
        <v>421</v>
      </c>
      <c r="C21" s="199">
        <f aca="true" t="shared" si="1" ref="C21:R21">SUM(C22:C23)</f>
        <v>51</v>
      </c>
      <c r="D21" s="199">
        <f t="shared" si="1"/>
        <v>46.1</v>
      </c>
      <c r="E21" s="199">
        <f t="shared" si="1"/>
        <v>36.7</v>
      </c>
      <c r="F21" s="200">
        <f t="shared" si="1"/>
        <v>27.6</v>
      </c>
      <c r="G21" s="199">
        <f t="shared" si="1"/>
        <v>142.1</v>
      </c>
      <c r="H21" s="200">
        <f t="shared" si="1"/>
        <v>164.4</v>
      </c>
      <c r="I21" s="199">
        <f t="shared" si="1"/>
        <v>153.4</v>
      </c>
      <c r="J21" s="199">
        <f t="shared" si="1"/>
        <v>143.4</v>
      </c>
      <c r="K21" s="199">
        <f t="shared" si="1"/>
        <v>134.4</v>
      </c>
      <c r="L21" s="199">
        <f t="shared" si="1"/>
        <v>124.4</v>
      </c>
      <c r="M21" s="199">
        <f t="shared" si="1"/>
        <v>115.4</v>
      </c>
      <c r="N21" s="199">
        <f t="shared" si="1"/>
        <v>105.4</v>
      </c>
      <c r="O21" s="200">
        <f t="shared" si="1"/>
        <v>96.4</v>
      </c>
      <c r="P21" s="199">
        <f t="shared" si="1"/>
        <v>86.4</v>
      </c>
      <c r="Q21" s="199">
        <f t="shared" si="1"/>
        <v>77.4</v>
      </c>
      <c r="R21" s="199">
        <f t="shared" si="1"/>
        <v>67.4</v>
      </c>
    </row>
    <row r="22" spans="1:18" ht="12.75">
      <c r="A22" s="117"/>
      <c r="B22" s="117" t="s">
        <v>422</v>
      </c>
      <c r="C22" s="199">
        <v>51</v>
      </c>
      <c r="D22" s="199">
        <v>46.1</v>
      </c>
      <c r="E22" s="199">
        <v>36.7</v>
      </c>
      <c r="F22" s="200">
        <v>0</v>
      </c>
      <c r="G22" s="199">
        <v>0</v>
      </c>
      <c r="H22" s="200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200">
        <v>0</v>
      </c>
      <c r="P22" s="199">
        <v>0</v>
      </c>
      <c r="Q22" s="199">
        <v>0</v>
      </c>
      <c r="R22" s="199">
        <v>0</v>
      </c>
    </row>
    <row r="23" spans="1:18" ht="12.75">
      <c r="A23" s="117"/>
      <c r="B23" s="117" t="s">
        <v>423</v>
      </c>
      <c r="C23" s="199">
        <v>0</v>
      </c>
      <c r="D23" s="199">
        <v>0</v>
      </c>
      <c r="E23" s="199">
        <v>0</v>
      </c>
      <c r="F23" s="200">
        <v>27.6</v>
      </c>
      <c r="G23" s="199">
        <v>142.1</v>
      </c>
      <c r="H23" s="200">
        <v>164.4</v>
      </c>
      <c r="I23" s="199">
        <v>153.4</v>
      </c>
      <c r="J23" s="199">
        <v>143.4</v>
      </c>
      <c r="K23" s="199">
        <v>134.4</v>
      </c>
      <c r="L23" s="199">
        <v>124.4</v>
      </c>
      <c r="M23" s="199">
        <v>115.4</v>
      </c>
      <c r="N23" s="199">
        <v>105.4</v>
      </c>
      <c r="O23" s="200">
        <v>96.4</v>
      </c>
      <c r="P23" s="199">
        <v>86.4</v>
      </c>
      <c r="Q23" s="199">
        <v>77.4</v>
      </c>
      <c r="R23" s="199">
        <v>67.4</v>
      </c>
    </row>
    <row r="24" spans="1:18" ht="12.75">
      <c r="A24" s="117"/>
      <c r="B24" s="122" t="s">
        <v>424</v>
      </c>
      <c r="C24" s="195"/>
      <c r="D24" s="201"/>
      <c r="E24" s="195"/>
      <c r="F24" s="195"/>
      <c r="G24" s="196"/>
      <c r="H24" s="195"/>
      <c r="I24" s="201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8" ht="12.75">
      <c r="A25" s="117"/>
      <c r="B25" s="123" t="s">
        <v>425</v>
      </c>
      <c r="C25" s="197">
        <v>0</v>
      </c>
      <c r="D25" s="202">
        <v>0</v>
      </c>
      <c r="E25" s="197">
        <v>0</v>
      </c>
      <c r="F25" s="197">
        <v>0</v>
      </c>
      <c r="G25" s="198">
        <v>0</v>
      </c>
      <c r="H25" s="197">
        <v>0</v>
      </c>
      <c r="I25" s="202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</row>
    <row r="26" spans="1:18" s="210" customFormat="1" ht="9.75">
      <c r="A26" s="208"/>
      <c r="B26" s="209"/>
      <c r="C26" s="119"/>
      <c r="D26" s="120"/>
      <c r="E26" s="120"/>
      <c r="F26" s="120"/>
      <c r="G26" s="120"/>
      <c r="H26" s="119"/>
      <c r="I26" s="120"/>
      <c r="J26" s="120"/>
      <c r="K26" s="120"/>
      <c r="L26" s="120"/>
      <c r="M26" s="120"/>
      <c r="N26" s="118"/>
      <c r="O26" s="118"/>
      <c r="P26" s="118"/>
      <c r="Q26" s="118"/>
      <c r="R26" s="124"/>
    </row>
    <row r="27" spans="1:18" s="4" customFormat="1" ht="12.75">
      <c r="A27" s="126" t="s">
        <v>426</v>
      </c>
      <c r="B27" s="92" t="s">
        <v>427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2"/>
      <c r="N27" s="182"/>
      <c r="O27" s="182"/>
      <c r="P27" s="182"/>
      <c r="Q27" s="182"/>
      <c r="R27" s="183"/>
    </row>
    <row r="28" spans="1:18" s="4" customFormat="1" ht="12.75">
      <c r="A28" s="121"/>
      <c r="B28" s="121" t="s">
        <v>428</v>
      </c>
      <c r="C28" s="185">
        <v>5449</v>
      </c>
      <c r="D28" s="185">
        <v>6291</v>
      </c>
      <c r="E28" s="185">
        <v>7245.6</v>
      </c>
      <c r="F28" s="185">
        <v>13195.7</v>
      </c>
      <c r="G28" s="185">
        <v>9183.1</v>
      </c>
      <c r="H28" s="185">
        <v>7674.1</v>
      </c>
      <c r="I28" s="185">
        <v>7804.6</v>
      </c>
      <c r="J28" s="185">
        <v>7929.5</v>
      </c>
      <c r="K28" s="185">
        <v>8048.4</v>
      </c>
      <c r="L28" s="185">
        <v>8161.1</v>
      </c>
      <c r="M28" s="186">
        <v>8267.2</v>
      </c>
      <c r="N28" s="186">
        <v>8366.4</v>
      </c>
      <c r="O28" s="186">
        <v>8458.4</v>
      </c>
      <c r="P28" s="186">
        <v>8543</v>
      </c>
      <c r="Q28" s="186">
        <v>8619.9</v>
      </c>
      <c r="R28" s="185">
        <v>8688.9</v>
      </c>
    </row>
    <row r="29" spans="1:18" s="207" customFormat="1" ht="9.75">
      <c r="A29" s="208"/>
      <c r="B29" s="20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19"/>
      <c r="O29" s="119"/>
      <c r="P29" s="119"/>
      <c r="Q29" s="119"/>
      <c r="R29" s="125"/>
    </row>
    <row r="30" spans="1:18" ht="12.75">
      <c r="A30" s="92" t="s">
        <v>323</v>
      </c>
      <c r="B30" s="110" t="s">
        <v>429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9"/>
      <c r="O30" s="109"/>
      <c r="P30" s="109"/>
      <c r="Q30" s="109"/>
      <c r="R30" s="109"/>
    </row>
    <row r="31" spans="1:18" ht="12.75">
      <c r="A31" s="117"/>
      <c r="B31" s="122" t="s">
        <v>430</v>
      </c>
      <c r="C31" s="114"/>
      <c r="D31" s="114"/>
      <c r="E31" s="114"/>
      <c r="F31" s="114"/>
      <c r="G31" s="114"/>
      <c r="H31" s="114"/>
      <c r="I31" s="115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12.75">
      <c r="A32" s="117" t="s">
        <v>431</v>
      </c>
      <c r="B32" s="117" t="s">
        <v>432</v>
      </c>
      <c r="C32" s="128">
        <v>3.87</v>
      </c>
      <c r="D32" s="128">
        <v>3.28</v>
      </c>
      <c r="E32" s="128">
        <v>2.71</v>
      </c>
      <c r="F32" s="128">
        <v>0.21</v>
      </c>
      <c r="G32" s="128">
        <v>1.55</v>
      </c>
      <c r="H32" s="128">
        <v>4.77</v>
      </c>
      <c r="I32" s="129">
        <v>4.55</v>
      </c>
      <c r="J32" s="128">
        <v>4.35</v>
      </c>
      <c r="K32" s="128">
        <v>4.17</v>
      </c>
      <c r="L32" s="128">
        <v>3.99</v>
      </c>
      <c r="M32" s="128">
        <v>3.83</v>
      </c>
      <c r="N32" s="128">
        <v>3.67</v>
      </c>
      <c r="O32" s="128">
        <v>3.52</v>
      </c>
      <c r="P32" s="128">
        <v>3.37</v>
      </c>
      <c r="Q32" s="128">
        <v>3.24</v>
      </c>
      <c r="R32" s="128">
        <v>3.1</v>
      </c>
    </row>
    <row r="33" spans="1:18" s="207" customFormat="1" ht="9.75">
      <c r="A33" s="208"/>
      <c r="B33" s="211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206"/>
    </row>
    <row r="34" spans="1:18" ht="12.75">
      <c r="A34" s="126" t="s">
        <v>433</v>
      </c>
      <c r="B34" s="93" t="s">
        <v>434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8"/>
      <c r="Q34" s="109"/>
      <c r="R34" s="109"/>
    </row>
    <row r="35" spans="1:18" ht="12.75">
      <c r="A35" s="130"/>
      <c r="B35" s="131" t="s">
        <v>435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32"/>
      <c r="R35" s="132"/>
    </row>
    <row r="36" spans="1:18" ht="12.75">
      <c r="A36" s="112"/>
      <c r="B36" s="134" t="s">
        <v>436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5"/>
      <c r="P36" s="137"/>
      <c r="Q36" s="135"/>
      <c r="R36" s="135"/>
    </row>
    <row r="37" spans="1:18" ht="12.75">
      <c r="A37" s="116"/>
      <c r="B37" s="138" t="s">
        <v>437</v>
      </c>
      <c r="C37" s="127">
        <v>5.87</v>
      </c>
      <c r="D37" s="127">
        <v>2.54</v>
      </c>
      <c r="E37" s="127">
        <v>0</v>
      </c>
      <c r="F37" s="127">
        <v>17.86</v>
      </c>
      <c r="G37" s="127">
        <v>32.94</v>
      </c>
      <c r="H37" s="127">
        <v>36.78</v>
      </c>
      <c r="I37" s="127">
        <v>33.59</v>
      </c>
      <c r="J37" s="127">
        <v>30.52</v>
      </c>
      <c r="K37" s="127">
        <v>27.56</v>
      </c>
      <c r="L37" s="127">
        <v>24.71</v>
      </c>
      <c r="M37" s="127">
        <v>21.95</v>
      </c>
      <c r="N37" s="139">
        <v>19.28</v>
      </c>
      <c r="O37" s="127">
        <v>16.69</v>
      </c>
      <c r="P37" s="140">
        <v>14.16</v>
      </c>
      <c r="Q37" s="127">
        <v>11.7</v>
      </c>
      <c r="R37" s="127">
        <v>9.29</v>
      </c>
    </row>
    <row r="38" spans="1:18" ht="12.75">
      <c r="A38" s="218"/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1"/>
      <c r="O38" s="220"/>
      <c r="P38" s="220"/>
      <c r="Q38" s="220"/>
      <c r="R38" s="220"/>
    </row>
    <row r="39" spans="1:18" ht="12.75">
      <c r="A39" s="218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1"/>
      <c r="O39" s="220"/>
      <c r="P39" s="220"/>
      <c r="Q39" s="220"/>
      <c r="R39" s="220"/>
    </row>
    <row r="40" spans="1:18" ht="12.75">
      <c r="A40" s="141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</row>
    <row r="41" spans="1:18" ht="12.75">
      <c r="A41" s="92" t="s">
        <v>315</v>
      </c>
      <c r="B41" s="93" t="s">
        <v>257</v>
      </c>
      <c r="C41" s="223"/>
      <c r="D41" s="95"/>
      <c r="E41" s="96"/>
      <c r="F41" s="96"/>
      <c r="G41" s="96" t="s">
        <v>410</v>
      </c>
      <c r="H41" s="96"/>
      <c r="I41" s="222"/>
      <c r="J41" s="222"/>
      <c r="K41" s="222"/>
      <c r="L41" s="97"/>
      <c r="M41" s="97"/>
      <c r="N41" s="97"/>
      <c r="O41" s="97"/>
      <c r="P41" s="97"/>
      <c r="Q41" s="97"/>
      <c r="R41" s="98"/>
    </row>
    <row r="42" spans="1:18" ht="13.5" thickBot="1">
      <c r="A42" s="99"/>
      <c r="B42" s="100"/>
      <c r="C42" s="224">
        <v>2022</v>
      </c>
      <c r="D42" s="225">
        <v>2023</v>
      </c>
      <c r="E42" s="225">
        <v>2024</v>
      </c>
      <c r="F42" s="226">
        <v>2025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2"/>
    </row>
    <row r="43" spans="1:18" ht="12.75">
      <c r="A43" s="104">
        <v>1</v>
      </c>
      <c r="B43" s="104">
        <v>2</v>
      </c>
      <c r="C43" s="227">
        <v>3</v>
      </c>
      <c r="D43" s="227">
        <v>4</v>
      </c>
      <c r="E43" s="227">
        <v>5</v>
      </c>
      <c r="F43" s="227">
        <v>6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ht="12.75">
      <c r="A44" s="203"/>
      <c r="B44" s="204"/>
      <c r="C44" s="228"/>
      <c r="D44" s="228"/>
      <c r="E44" s="228"/>
      <c r="F44" s="228"/>
      <c r="G44" s="205"/>
      <c r="H44" s="205"/>
      <c r="I44" s="205"/>
      <c r="J44" s="120"/>
      <c r="K44" s="120"/>
      <c r="L44" s="120"/>
      <c r="M44" s="120"/>
      <c r="N44" s="120"/>
      <c r="O44" s="118"/>
      <c r="P44" s="120"/>
      <c r="Q44" s="118"/>
      <c r="R44" s="206"/>
    </row>
    <row r="45" spans="1:18" ht="12.75">
      <c r="A45" s="92" t="s">
        <v>316</v>
      </c>
      <c r="B45" s="106" t="s">
        <v>412</v>
      </c>
      <c r="C45" s="179"/>
      <c r="D45" s="179"/>
      <c r="E45" s="180"/>
      <c r="F45" s="179"/>
      <c r="G45" s="179"/>
      <c r="H45" s="179"/>
      <c r="I45" s="179"/>
      <c r="J45" s="179"/>
      <c r="K45" s="180"/>
      <c r="L45" s="179"/>
      <c r="M45" s="181"/>
      <c r="N45" s="182"/>
      <c r="O45" s="183"/>
      <c r="P45" s="182"/>
      <c r="Q45" s="183"/>
      <c r="R45" s="184"/>
    </row>
    <row r="46" spans="1:18" ht="12.75">
      <c r="A46" s="110"/>
      <c r="B46" s="111" t="s">
        <v>413</v>
      </c>
      <c r="C46" s="185">
        <v>605.3</v>
      </c>
      <c r="D46" s="185">
        <v>403.7</v>
      </c>
      <c r="E46" s="186">
        <v>202.1</v>
      </c>
      <c r="F46" s="185">
        <v>0</v>
      </c>
      <c r="G46" s="185"/>
      <c r="H46" s="185"/>
      <c r="I46" s="185"/>
      <c r="J46" s="185"/>
      <c r="K46" s="186"/>
      <c r="L46" s="185"/>
      <c r="M46" s="187"/>
      <c r="N46" s="186"/>
      <c r="O46" s="179"/>
      <c r="P46" s="186"/>
      <c r="Q46" s="185"/>
      <c r="R46" s="187"/>
    </row>
    <row r="47" spans="1:18" ht="12.75">
      <c r="A47" s="112"/>
      <c r="B47" s="113" t="s">
        <v>414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8"/>
      <c r="P47" s="188"/>
      <c r="Q47" s="188"/>
      <c r="R47" s="188"/>
    </row>
    <row r="48" spans="1:18" ht="12.75">
      <c r="A48" s="112"/>
      <c r="B48" s="116" t="s">
        <v>415</v>
      </c>
      <c r="C48" s="190">
        <v>0</v>
      </c>
      <c r="D48" s="190">
        <v>0</v>
      </c>
      <c r="E48" s="190">
        <v>0</v>
      </c>
      <c r="F48" s="190">
        <v>0</v>
      </c>
      <c r="G48" s="190"/>
      <c r="H48" s="190"/>
      <c r="I48" s="190"/>
      <c r="J48" s="190"/>
      <c r="K48" s="190"/>
      <c r="L48" s="190"/>
      <c r="M48" s="190"/>
      <c r="N48" s="191"/>
      <c r="O48" s="190"/>
      <c r="P48" s="190"/>
      <c r="Q48" s="190"/>
      <c r="R48" s="190"/>
    </row>
    <row r="49" spans="1:18" ht="12.75">
      <c r="A49" s="117"/>
      <c r="B49" s="113" t="s">
        <v>416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92"/>
      <c r="M49" s="188"/>
      <c r="N49" s="192"/>
      <c r="O49" s="188"/>
      <c r="P49" s="192"/>
      <c r="Q49" s="188"/>
      <c r="R49" s="188"/>
    </row>
    <row r="50" spans="1:18" ht="12.75">
      <c r="A50" s="117"/>
      <c r="B50" s="116" t="s">
        <v>566</v>
      </c>
      <c r="C50" s="190">
        <v>0</v>
      </c>
      <c r="D50" s="190">
        <v>0</v>
      </c>
      <c r="E50" s="190">
        <v>0</v>
      </c>
      <c r="F50" s="190">
        <v>0</v>
      </c>
      <c r="G50" s="190"/>
      <c r="H50" s="190"/>
      <c r="I50" s="190"/>
      <c r="J50" s="190"/>
      <c r="K50" s="190"/>
      <c r="L50" s="193"/>
      <c r="M50" s="190"/>
      <c r="N50" s="193"/>
      <c r="O50" s="190"/>
      <c r="P50" s="193"/>
      <c r="Q50" s="190"/>
      <c r="R50" s="190"/>
    </row>
    <row r="51" spans="1:18" ht="12.75">
      <c r="A51" s="208"/>
      <c r="B51" s="209"/>
      <c r="C51" s="233"/>
      <c r="D51" s="233"/>
      <c r="E51" s="233"/>
      <c r="F51" s="233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206"/>
    </row>
    <row r="52" spans="1:18" ht="12.75">
      <c r="A52" s="110" t="s">
        <v>322</v>
      </c>
      <c r="B52" s="121" t="s">
        <v>417</v>
      </c>
      <c r="C52" s="185">
        <f>SUM(C53,C55,C56,C60)</f>
        <v>259</v>
      </c>
      <c r="D52" s="185">
        <f>SUM(D53,D55,D56,D60)</f>
        <v>249</v>
      </c>
      <c r="E52" s="185">
        <f>SUM(E53,E55,E56,E60)</f>
        <v>239</v>
      </c>
      <c r="F52" s="185">
        <f>SUM(F53,F55,F56,F60)</f>
        <v>229.5</v>
      </c>
      <c r="G52" s="185"/>
      <c r="H52" s="185"/>
      <c r="I52" s="185"/>
      <c r="J52" s="185"/>
      <c r="K52" s="185"/>
      <c r="L52" s="185"/>
      <c r="M52" s="185"/>
      <c r="N52" s="194"/>
      <c r="O52" s="194"/>
      <c r="P52" s="194"/>
      <c r="Q52" s="194"/>
      <c r="R52" s="194"/>
    </row>
    <row r="53" spans="1:18" ht="12.75">
      <c r="A53" s="112"/>
      <c r="B53" s="113" t="s">
        <v>418</v>
      </c>
      <c r="C53" s="188">
        <v>0</v>
      </c>
      <c r="D53" s="188">
        <v>0</v>
      </c>
      <c r="E53" s="188">
        <v>0</v>
      </c>
      <c r="F53" s="188">
        <v>0</v>
      </c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</row>
    <row r="54" spans="1:18" ht="12.75">
      <c r="A54" s="117"/>
      <c r="B54" s="122" t="s">
        <v>419</v>
      </c>
      <c r="C54" s="188"/>
      <c r="D54" s="188"/>
      <c r="E54" s="188"/>
      <c r="F54" s="188"/>
      <c r="G54" s="195"/>
      <c r="H54" s="195"/>
      <c r="I54" s="196"/>
      <c r="J54" s="195"/>
      <c r="K54" s="195"/>
      <c r="L54" s="195"/>
      <c r="M54" s="195"/>
      <c r="N54" s="195"/>
      <c r="O54" s="195"/>
      <c r="P54" s="195"/>
      <c r="Q54" s="195"/>
      <c r="R54" s="195"/>
    </row>
    <row r="55" spans="1:18" ht="12.75">
      <c r="A55" s="117"/>
      <c r="B55" s="123" t="s">
        <v>420</v>
      </c>
      <c r="C55" s="190">
        <v>201.6</v>
      </c>
      <c r="D55" s="190">
        <v>201.6</v>
      </c>
      <c r="E55" s="190">
        <v>201.6</v>
      </c>
      <c r="F55" s="190">
        <v>202.1</v>
      </c>
      <c r="G55" s="197"/>
      <c r="H55" s="197"/>
      <c r="I55" s="198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18" ht="12.75">
      <c r="A56" s="117"/>
      <c r="B56" s="117" t="s">
        <v>421</v>
      </c>
      <c r="C56" s="234">
        <f>SUM(C57:C58)</f>
        <v>57.4</v>
      </c>
      <c r="D56" s="234">
        <f>SUM(D57:D58)</f>
        <v>47.4</v>
      </c>
      <c r="E56" s="234">
        <f>SUM(E57:E58)</f>
        <v>37.4</v>
      </c>
      <c r="F56" s="235">
        <f>SUM(F57:F58)</f>
        <v>27.4</v>
      </c>
      <c r="G56" s="199"/>
      <c r="H56" s="200"/>
      <c r="I56" s="199"/>
      <c r="J56" s="199"/>
      <c r="K56" s="199"/>
      <c r="L56" s="199"/>
      <c r="M56" s="199"/>
      <c r="N56" s="199"/>
      <c r="O56" s="200"/>
      <c r="P56" s="199"/>
      <c r="Q56" s="199"/>
      <c r="R56" s="199"/>
    </row>
    <row r="57" spans="1:18" ht="12.75">
      <c r="A57" s="117"/>
      <c r="B57" s="117" t="s">
        <v>422</v>
      </c>
      <c r="C57" s="234">
        <v>0</v>
      </c>
      <c r="D57" s="234">
        <v>0</v>
      </c>
      <c r="E57" s="234">
        <v>0</v>
      </c>
      <c r="F57" s="235">
        <v>0</v>
      </c>
      <c r="G57" s="199"/>
      <c r="H57" s="200"/>
      <c r="I57" s="199"/>
      <c r="J57" s="199"/>
      <c r="K57" s="199"/>
      <c r="L57" s="199"/>
      <c r="M57" s="199"/>
      <c r="N57" s="199"/>
      <c r="O57" s="200"/>
      <c r="P57" s="199"/>
      <c r="Q57" s="199"/>
      <c r="R57" s="199"/>
    </row>
    <row r="58" spans="1:18" ht="12.75">
      <c r="A58" s="117"/>
      <c r="B58" s="117" t="s">
        <v>423</v>
      </c>
      <c r="C58" s="234">
        <v>57.4</v>
      </c>
      <c r="D58" s="234">
        <v>47.4</v>
      </c>
      <c r="E58" s="234">
        <v>37.4</v>
      </c>
      <c r="F58" s="235">
        <v>27.4</v>
      </c>
      <c r="G58" s="199"/>
      <c r="H58" s="200"/>
      <c r="I58" s="199"/>
      <c r="J58" s="199"/>
      <c r="K58" s="199"/>
      <c r="L58" s="199"/>
      <c r="M58" s="199"/>
      <c r="N58" s="199"/>
      <c r="O58" s="200"/>
      <c r="P58" s="199"/>
      <c r="Q58" s="199"/>
      <c r="R58" s="199"/>
    </row>
    <row r="59" spans="1:18" ht="12.75">
      <c r="A59" s="117"/>
      <c r="B59" s="122" t="s">
        <v>424</v>
      </c>
      <c r="C59" s="188"/>
      <c r="D59" s="236"/>
      <c r="E59" s="188"/>
      <c r="F59" s="188"/>
      <c r="G59" s="196"/>
      <c r="H59" s="195"/>
      <c r="I59" s="201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2.75">
      <c r="A60" s="117"/>
      <c r="B60" s="123" t="s">
        <v>425</v>
      </c>
      <c r="C60" s="190">
        <v>0</v>
      </c>
      <c r="D60" s="237">
        <v>0</v>
      </c>
      <c r="E60" s="190">
        <v>0</v>
      </c>
      <c r="F60" s="190">
        <v>0</v>
      </c>
      <c r="G60" s="198"/>
      <c r="H60" s="197"/>
      <c r="I60" s="202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1:18" ht="12.75">
      <c r="A61" s="208"/>
      <c r="B61" s="209"/>
      <c r="C61" s="238"/>
      <c r="D61" s="233"/>
      <c r="E61" s="233"/>
      <c r="F61" s="233"/>
      <c r="G61" s="120"/>
      <c r="H61" s="119"/>
      <c r="I61" s="120"/>
      <c r="J61" s="120"/>
      <c r="K61" s="120"/>
      <c r="L61" s="120"/>
      <c r="M61" s="120"/>
      <c r="N61" s="118"/>
      <c r="O61" s="118"/>
      <c r="P61" s="118"/>
      <c r="Q61" s="118"/>
      <c r="R61" s="124"/>
    </row>
    <row r="62" spans="1:18" ht="12.75">
      <c r="A62" s="126" t="s">
        <v>426</v>
      </c>
      <c r="B62" s="92" t="s">
        <v>427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2"/>
      <c r="N62" s="182"/>
      <c r="O62" s="182"/>
      <c r="P62" s="182"/>
      <c r="Q62" s="182"/>
      <c r="R62" s="183"/>
    </row>
    <row r="63" spans="1:18" ht="12.75">
      <c r="A63" s="121"/>
      <c r="B63" s="121" t="s">
        <v>428</v>
      </c>
      <c r="C63" s="185">
        <v>8749.7</v>
      </c>
      <c r="D63" s="185">
        <v>8802.2</v>
      </c>
      <c r="E63" s="185">
        <v>8846.2</v>
      </c>
      <c r="F63" s="185">
        <v>8881.6</v>
      </c>
      <c r="G63" s="185"/>
      <c r="H63" s="185"/>
      <c r="I63" s="185"/>
      <c r="J63" s="185"/>
      <c r="K63" s="185"/>
      <c r="L63" s="185"/>
      <c r="M63" s="186"/>
      <c r="N63" s="186"/>
      <c r="O63" s="186"/>
      <c r="P63" s="186"/>
      <c r="Q63" s="186"/>
      <c r="R63" s="185"/>
    </row>
    <row r="64" spans="1:18" ht="12.75">
      <c r="A64" s="208"/>
      <c r="B64" s="209"/>
      <c r="C64" s="233"/>
      <c r="D64" s="233"/>
      <c r="E64" s="233"/>
      <c r="F64" s="233"/>
      <c r="G64" s="120"/>
      <c r="H64" s="120"/>
      <c r="I64" s="120"/>
      <c r="J64" s="120"/>
      <c r="K64" s="120"/>
      <c r="L64" s="120"/>
      <c r="M64" s="120"/>
      <c r="N64" s="119"/>
      <c r="O64" s="119"/>
      <c r="P64" s="119"/>
      <c r="Q64" s="119"/>
      <c r="R64" s="125"/>
    </row>
    <row r="65" spans="1:18" ht="12.75">
      <c r="A65" s="92" t="s">
        <v>323</v>
      </c>
      <c r="B65" s="110" t="s">
        <v>429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9"/>
      <c r="O65" s="109"/>
      <c r="P65" s="109"/>
      <c r="Q65" s="109"/>
      <c r="R65" s="109"/>
    </row>
    <row r="66" spans="1:18" ht="12.75">
      <c r="A66" s="117"/>
      <c r="B66" s="122" t="s">
        <v>430</v>
      </c>
      <c r="C66" s="239"/>
      <c r="D66" s="239"/>
      <c r="E66" s="239"/>
      <c r="F66" s="239"/>
      <c r="G66" s="114"/>
      <c r="H66" s="114"/>
      <c r="I66" s="115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1:18" ht="12.75">
      <c r="A67" s="117" t="s">
        <v>431</v>
      </c>
      <c r="B67" s="117" t="s">
        <v>432</v>
      </c>
      <c r="C67" s="240">
        <v>2.96</v>
      </c>
      <c r="D67" s="240">
        <v>2.82</v>
      </c>
      <c r="E67" s="240">
        <v>2.7</v>
      </c>
      <c r="F67" s="240">
        <v>2.58</v>
      </c>
      <c r="G67" s="128"/>
      <c r="H67" s="128"/>
      <c r="I67" s="129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1:18" ht="12.75">
      <c r="A68" s="208"/>
      <c r="B68" s="211"/>
      <c r="C68" s="233"/>
      <c r="D68" s="233"/>
      <c r="E68" s="233"/>
      <c r="F68" s="233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206"/>
    </row>
    <row r="69" spans="1:18" ht="12.75">
      <c r="A69" s="126" t="s">
        <v>433</v>
      </c>
      <c r="B69" s="93" t="s">
        <v>434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8"/>
      <c r="Q69" s="109"/>
      <c r="R69" s="109"/>
    </row>
    <row r="70" spans="1:18" ht="12.75">
      <c r="A70" s="130"/>
      <c r="B70" s="131" t="s">
        <v>435</v>
      </c>
      <c r="C70" s="107"/>
      <c r="D70" s="107"/>
      <c r="E70" s="107"/>
      <c r="F70" s="107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132"/>
      <c r="R70" s="132"/>
    </row>
    <row r="71" spans="1:18" ht="12.75">
      <c r="A71" s="112"/>
      <c r="B71" s="134" t="s">
        <v>436</v>
      </c>
      <c r="C71" s="241"/>
      <c r="D71" s="241"/>
      <c r="E71" s="241"/>
      <c r="F71" s="241"/>
      <c r="G71" s="135"/>
      <c r="H71" s="135"/>
      <c r="I71" s="135"/>
      <c r="J71" s="135"/>
      <c r="K71" s="135"/>
      <c r="L71" s="135"/>
      <c r="M71" s="135"/>
      <c r="N71" s="136"/>
      <c r="O71" s="135"/>
      <c r="P71" s="137"/>
      <c r="Q71" s="135"/>
      <c r="R71" s="135"/>
    </row>
    <row r="72" spans="1:18" ht="12.75">
      <c r="A72" s="116"/>
      <c r="B72" s="138" t="s">
        <v>437</v>
      </c>
      <c r="C72" s="127">
        <v>6.91</v>
      </c>
      <c r="D72" s="127">
        <v>4.58</v>
      </c>
      <c r="E72" s="127">
        <v>2.28</v>
      </c>
      <c r="F72" s="127">
        <v>0</v>
      </c>
      <c r="G72" s="127"/>
      <c r="H72" s="127"/>
      <c r="I72" s="127"/>
      <c r="J72" s="127"/>
      <c r="K72" s="127"/>
      <c r="L72" s="127"/>
      <c r="M72" s="127"/>
      <c r="N72" s="139"/>
      <c r="O72" s="127"/>
      <c r="P72" s="140"/>
      <c r="Q72" s="127"/>
      <c r="R72" s="127"/>
    </row>
  </sheetData>
  <printOptions/>
  <pageMargins left="0.75" right="0.75" top="1" bottom="1" header="0.5" footer="0.5"/>
  <pageSetup horizontalDpi="120" verticalDpi="120" orientation="landscape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75" workbookViewId="0" topLeftCell="A199">
      <selection activeCell="M219" sqref="M219"/>
    </sheetView>
  </sheetViews>
  <sheetFormatPr defaultColWidth="9.00390625" defaultRowHeight="12.75"/>
  <cols>
    <col min="7" max="8" width="11.75390625" style="156" bestFit="1" customWidth="1"/>
    <col min="9" max="9" width="8.625" style="22" customWidth="1"/>
  </cols>
  <sheetData>
    <row r="1" ht="12.75">
      <c r="F1" t="s">
        <v>464</v>
      </c>
    </row>
    <row r="2" ht="12.75">
      <c r="F2" t="s">
        <v>361</v>
      </c>
    </row>
    <row r="3" ht="12.75">
      <c r="F3" t="s">
        <v>358</v>
      </c>
    </row>
    <row r="6" spans="1:9" s="13" customFormat="1" ht="18">
      <c r="A6" s="13" t="s">
        <v>657</v>
      </c>
      <c r="G6" s="157"/>
      <c r="H6" s="157"/>
      <c r="I6" s="45"/>
    </row>
    <row r="7" spans="1:9" s="13" customFormat="1" ht="18">
      <c r="A7" s="13" t="s">
        <v>324</v>
      </c>
      <c r="G7" s="157"/>
      <c r="H7" s="157"/>
      <c r="I7" s="45"/>
    </row>
    <row r="8" spans="1:9" s="13" customFormat="1" ht="18">
      <c r="A8" s="13" t="s">
        <v>325</v>
      </c>
      <c r="G8" s="157"/>
      <c r="H8" s="157"/>
      <c r="I8" s="45"/>
    </row>
    <row r="10" spans="1:9" s="28" customFormat="1" ht="12.75">
      <c r="A10" s="28" t="s">
        <v>466</v>
      </c>
      <c r="G10" s="158" t="s">
        <v>465</v>
      </c>
      <c r="H10" s="158" t="s">
        <v>456</v>
      </c>
      <c r="I10" s="31" t="s">
        <v>467</v>
      </c>
    </row>
    <row r="11" spans="7:9" s="28" customFormat="1" ht="12.75">
      <c r="G11" s="158" t="s">
        <v>658</v>
      </c>
      <c r="H11" s="158" t="s">
        <v>659</v>
      </c>
      <c r="I11" s="31"/>
    </row>
    <row r="12" spans="7:9" s="28" customFormat="1" ht="12.75">
      <c r="G12" s="159"/>
      <c r="H12" s="154"/>
      <c r="I12" s="31"/>
    </row>
    <row r="13" spans="1:9" s="28" customFormat="1" ht="12.75">
      <c r="A13" s="28" t="s">
        <v>447</v>
      </c>
      <c r="G13" s="154">
        <f>SUM(G18)</f>
        <v>100</v>
      </c>
      <c r="H13" s="154">
        <f>SUM(H18)</f>
        <v>100</v>
      </c>
      <c r="I13" s="55">
        <f>H13/G13</f>
        <v>1</v>
      </c>
    </row>
    <row r="14" spans="1:9" s="28" customFormat="1" ht="12.75">
      <c r="A14" s="28" t="s">
        <v>348</v>
      </c>
      <c r="G14" s="159"/>
      <c r="H14" s="159"/>
      <c r="I14" s="31"/>
    </row>
    <row r="15" spans="1:9" s="28" customFormat="1" ht="12.75">
      <c r="A15" s="28" t="s">
        <v>349</v>
      </c>
      <c r="G15" s="159"/>
      <c r="H15" s="159"/>
      <c r="I15" s="31"/>
    </row>
    <row r="16" spans="1:9" s="28" customFormat="1" ht="12.75">
      <c r="A16" s="28" t="s">
        <v>350</v>
      </c>
      <c r="G16" s="159"/>
      <c r="H16" s="159"/>
      <c r="I16" s="31"/>
    </row>
    <row r="17" spans="1:9" s="28" customFormat="1" ht="12.75">
      <c r="A17" s="28" t="s">
        <v>351</v>
      </c>
      <c r="G17" s="159"/>
      <c r="H17" s="159"/>
      <c r="I17" s="31"/>
    </row>
    <row r="18" spans="1:9" s="28" customFormat="1" ht="12.75">
      <c r="A18" s="28" t="s">
        <v>352</v>
      </c>
      <c r="G18" s="159">
        <f>SUM(G19)</f>
        <v>100</v>
      </c>
      <c r="H18" s="159">
        <f>SUM(H19)</f>
        <v>100</v>
      </c>
      <c r="I18" s="31">
        <f>H18/G18</f>
        <v>1</v>
      </c>
    </row>
    <row r="19" spans="1:9" s="26" customFormat="1" ht="12.75">
      <c r="A19" s="26" t="s">
        <v>520</v>
      </c>
      <c r="G19" s="160">
        <v>100</v>
      </c>
      <c r="H19" s="160">
        <v>100</v>
      </c>
      <c r="I19" s="32">
        <f>H19/G19</f>
        <v>1</v>
      </c>
    </row>
    <row r="20" spans="1:9" s="28" customFormat="1" ht="12.75">
      <c r="A20" s="28" t="s">
        <v>326</v>
      </c>
      <c r="G20" s="154">
        <f>SUM(G21)</f>
        <v>1378</v>
      </c>
      <c r="H20" s="154">
        <f>SUM(H21)</f>
        <v>1378</v>
      </c>
      <c r="I20" s="55">
        <f>H20/G20</f>
        <v>1</v>
      </c>
    </row>
    <row r="21" spans="1:9" s="28" customFormat="1" ht="12.75">
      <c r="A21" s="28" t="s">
        <v>353</v>
      </c>
      <c r="G21" s="159">
        <f>SUM(G27)</f>
        <v>1378</v>
      </c>
      <c r="H21" s="159">
        <f>SUM(H27)</f>
        <v>1378</v>
      </c>
      <c r="I21" s="31">
        <f>H21/G21</f>
        <v>1</v>
      </c>
    </row>
    <row r="22" ht="12.75">
      <c r="A22" t="s">
        <v>521</v>
      </c>
    </row>
    <row r="23" ht="12.75">
      <c r="A23" t="s">
        <v>378</v>
      </c>
    </row>
    <row r="24" ht="12.75">
      <c r="A24" t="s">
        <v>379</v>
      </c>
    </row>
    <row r="25" ht="12.75">
      <c r="A25" t="s">
        <v>380</v>
      </c>
    </row>
    <row r="26" ht="12.75">
      <c r="A26" t="s">
        <v>381</v>
      </c>
    </row>
    <row r="27" spans="1:9" ht="12.75">
      <c r="A27" t="s">
        <v>382</v>
      </c>
      <c r="G27" s="156">
        <v>1378</v>
      </c>
      <c r="H27" s="156">
        <v>1378</v>
      </c>
      <c r="I27" s="22">
        <f>H27/G27</f>
        <v>1</v>
      </c>
    </row>
    <row r="28" spans="1:9" s="28" customFormat="1" ht="12.75">
      <c r="A28" s="28" t="s">
        <v>327</v>
      </c>
      <c r="G28" s="159"/>
      <c r="H28" s="159"/>
      <c r="I28" s="31"/>
    </row>
    <row r="29" spans="1:9" s="28" customFormat="1" ht="12.75">
      <c r="A29" s="28" t="s">
        <v>328</v>
      </c>
      <c r="G29" s="154">
        <f>SUM(G31)</f>
        <v>170790</v>
      </c>
      <c r="H29" s="154">
        <f>SUM(H31)</f>
        <v>185350</v>
      </c>
      <c r="I29" s="55">
        <f>H29/G29</f>
        <v>1.085250892909421</v>
      </c>
    </row>
    <row r="30" spans="1:9" s="28" customFormat="1" ht="12.75">
      <c r="A30" s="28" t="s">
        <v>329</v>
      </c>
      <c r="G30" s="159">
        <f>SUM(G31)</f>
        <v>170790</v>
      </c>
      <c r="H30" s="159">
        <f>SUM(H31)</f>
        <v>185350</v>
      </c>
      <c r="I30" s="31">
        <f>H30/G30</f>
        <v>1.085250892909421</v>
      </c>
    </row>
    <row r="31" spans="1:9" ht="12.75">
      <c r="A31" t="s">
        <v>522</v>
      </c>
      <c r="G31" s="156">
        <v>170790</v>
      </c>
      <c r="H31" s="156">
        <v>185350</v>
      </c>
      <c r="I31" s="22">
        <f>H31/G31</f>
        <v>1.085250892909421</v>
      </c>
    </row>
    <row r="32" spans="1:9" s="4" customFormat="1" ht="12.75">
      <c r="A32" s="4" t="s">
        <v>660</v>
      </c>
      <c r="G32" s="161">
        <f>SUM(G33)</f>
        <v>316500</v>
      </c>
      <c r="H32" s="161">
        <f>SUM(H33)</f>
        <v>227000</v>
      </c>
      <c r="I32" s="78">
        <f>H32/G32</f>
        <v>0.717219589257504</v>
      </c>
    </row>
    <row r="33" spans="1:9" s="4" customFormat="1" ht="12.75">
      <c r="A33" s="4" t="s">
        <v>661</v>
      </c>
      <c r="G33" s="153">
        <f>SUM(G37)</f>
        <v>316500</v>
      </c>
      <c r="H33" s="153">
        <f>SUM(H37)</f>
        <v>227000</v>
      </c>
      <c r="I33" s="25">
        <f>H33/G33</f>
        <v>0.717219589257504</v>
      </c>
    </row>
    <row r="34" spans="1:9" s="20" customFormat="1" ht="12.75">
      <c r="A34" s="20" t="s">
        <v>663</v>
      </c>
      <c r="G34" s="162"/>
      <c r="H34" s="162"/>
      <c r="I34" s="77"/>
    </row>
    <row r="35" spans="1:9" s="20" customFormat="1" ht="12.75">
      <c r="A35" s="20" t="s">
        <v>664</v>
      </c>
      <c r="G35" s="162"/>
      <c r="H35" s="162"/>
      <c r="I35" s="77"/>
    </row>
    <row r="36" ht="12.75">
      <c r="A36" s="20" t="s">
        <v>665</v>
      </c>
    </row>
    <row r="37" spans="1:9" ht="12.75">
      <c r="A37" s="20" t="s">
        <v>666</v>
      </c>
      <c r="G37" s="156">
        <v>316500</v>
      </c>
      <c r="H37" s="156">
        <v>227000</v>
      </c>
      <c r="I37" s="22">
        <f>H37/G37</f>
        <v>0.717219589257504</v>
      </c>
    </row>
    <row r="38" spans="1:9" s="28" customFormat="1" ht="12.75">
      <c r="A38" s="28" t="s">
        <v>330</v>
      </c>
      <c r="G38" s="154">
        <f>SUM(G40)</f>
        <v>1016479</v>
      </c>
      <c r="H38" s="154">
        <f>SUM(H40)</f>
        <v>1008029</v>
      </c>
      <c r="I38" s="55">
        <f>H38/G38</f>
        <v>0.9916869900903019</v>
      </c>
    </row>
    <row r="39" spans="1:9" s="28" customFormat="1" ht="12.75">
      <c r="A39" s="28" t="s">
        <v>331</v>
      </c>
      <c r="G39" s="159"/>
      <c r="H39" s="159"/>
      <c r="I39" s="31"/>
    </row>
    <row r="40" spans="1:9" s="28" customFormat="1" ht="12.75">
      <c r="A40" s="28" t="s">
        <v>332</v>
      </c>
      <c r="G40" s="159">
        <f>SUM(G42:G51)</f>
        <v>1016479</v>
      </c>
      <c r="H40" s="159">
        <f>SUM(H42:H51)</f>
        <v>1008029</v>
      </c>
      <c r="I40" s="31">
        <f>H40/G40</f>
        <v>0.9916869900903019</v>
      </c>
    </row>
    <row r="41" ht="12.75">
      <c r="A41" t="s">
        <v>523</v>
      </c>
    </row>
    <row r="42" spans="1:9" ht="12.75">
      <c r="A42" t="s">
        <v>333</v>
      </c>
      <c r="G42" s="156">
        <v>2706</v>
      </c>
      <c r="H42" s="156">
        <v>2494</v>
      </c>
      <c r="I42" s="22">
        <f>H42/G42</f>
        <v>0.9216555801921655</v>
      </c>
    </row>
    <row r="43" ht="12.75">
      <c r="A43" t="s">
        <v>521</v>
      </c>
    </row>
    <row r="44" ht="12.75">
      <c r="A44" t="s">
        <v>383</v>
      </c>
    </row>
    <row r="45" ht="12.75">
      <c r="A45" t="s">
        <v>384</v>
      </c>
    </row>
    <row r="46" ht="12.75">
      <c r="A46" t="s">
        <v>385</v>
      </c>
    </row>
    <row r="47" ht="12.75">
      <c r="A47" t="s">
        <v>386</v>
      </c>
    </row>
    <row r="48" spans="1:9" ht="12.75">
      <c r="A48" t="s">
        <v>387</v>
      </c>
      <c r="G48" s="156">
        <v>43148</v>
      </c>
      <c r="H48" s="156">
        <v>31035</v>
      </c>
      <c r="I48" s="22">
        <f>H48/G48</f>
        <v>0.7192685640122369</v>
      </c>
    </row>
    <row r="49" ht="12.75">
      <c r="A49" t="s">
        <v>667</v>
      </c>
    </row>
    <row r="50" ht="12.75">
      <c r="A50" t="s">
        <v>668</v>
      </c>
    </row>
    <row r="51" spans="1:9" ht="12.75">
      <c r="A51" t="s">
        <v>0</v>
      </c>
      <c r="G51" s="156">
        <v>970625</v>
      </c>
      <c r="H51" s="156">
        <v>974500</v>
      </c>
      <c r="I51" s="3">
        <f>H51/G51</f>
        <v>1.0039922730199613</v>
      </c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spans="1:9" s="28" customFormat="1" ht="12.75">
      <c r="A56" s="28" t="s">
        <v>334</v>
      </c>
      <c r="G56" s="154">
        <f>SUM(G57,G62)</f>
        <v>28699</v>
      </c>
      <c r="H56" s="154">
        <f>SUM(H57,H62)</f>
        <v>24913</v>
      </c>
      <c r="I56" s="55">
        <f>H56/G56</f>
        <v>0.8680790271438029</v>
      </c>
    </row>
    <row r="57" spans="1:9" s="28" customFormat="1" ht="12.75">
      <c r="A57" s="28" t="s">
        <v>339</v>
      </c>
      <c r="G57" s="159">
        <f>SUM(G61)</f>
        <v>23276</v>
      </c>
      <c r="H57" s="159">
        <f>SUM(H61)</f>
        <v>23433</v>
      </c>
      <c r="I57" s="31">
        <f>H57/G57</f>
        <v>1.0067451452139542</v>
      </c>
    </row>
    <row r="58" ht="12.75">
      <c r="A58" t="s">
        <v>524</v>
      </c>
    </row>
    <row r="59" ht="12.75">
      <c r="A59" t="s">
        <v>340</v>
      </c>
    </row>
    <row r="60" ht="12.75">
      <c r="A60" t="s">
        <v>341</v>
      </c>
    </row>
    <row r="61" spans="1:9" ht="12.75">
      <c r="A61" t="s">
        <v>388</v>
      </c>
      <c r="G61" s="156">
        <v>23276</v>
      </c>
      <c r="H61" s="156">
        <v>23433</v>
      </c>
      <c r="I61" s="22">
        <f>H61/G61</f>
        <v>1.0067451452139542</v>
      </c>
    </row>
    <row r="62" spans="1:9" s="28" customFormat="1" ht="12.75">
      <c r="A62" s="28" t="s">
        <v>354</v>
      </c>
      <c r="G62" s="159">
        <f>SUM(G63,G64,G68)</f>
        <v>5423</v>
      </c>
      <c r="H62" s="159">
        <f>SUM(H63,H64,H68)</f>
        <v>1480</v>
      </c>
      <c r="I62" s="31">
        <f>H62/G62</f>
        <v>0.272911672505993</v>
      </c>
    </row>
    <row r="63" spans="1:9" ht="12.75">
      <c r="A63" t="s">
        <v>525</v>
      </c>
      <c r="G63" s="156">
        <v>4000</v>
      </c>
      <c r="H63" s="156">
        <v>690</v>
      </c>
      <c r="I63" s="22">
        <f>H63/G63</f>
        <v>0.1725</v>
      </c>
    </row>
    <row r="64" spans="1:9" ht="12.75">
      <c r="A64" t="s">
        <v>526</v>
      </c>
      <c r="G64" s="156">
        <v>623</v>
      </c>
      <c r="H64" s="156">
        <v>640</v>
      </c>
      <c r="I64" s="22">
        <f>H64/G64</f>
        <v>1.0272873194221508</v>
      </c>
    </row>
    <row r="65" spans="1:9" s="26" customFormat="1" ht="12.75">
      <c r="A65" s="26" t="s">
        <v>499</v>
      </c>
      <c r="G65" s="160"/>
      <c r="H65" s="160"/>
      <c r="I65" s="32"/>
    </row>
    <row r="66" spans="1:9" s="26" customFormat="1" ht="12.75">
      <c r="A66" s="26" t="s">
        <v>500</v>
      </c>
      <c r="G66" s="160"/>
      <c r="H66" s="160"/>
      <c r="I66" s="32"/>
    </row>
    <row r="67" spans="1:9" s="26" customFormat="1" ht="12.75">
      <c r="A67" s="26" t="s">
        <v>502</v>
      </c>
      <c r="G67" s="160"/>
      <c r="H67" s="160"/>
      <c r="I67" s="32"/>
    </row>
    <row r="68" spans="1:9" s="26" customFormat="1" ht="12.75">
      <c r="A68" s="26" t="s">
        <v>503</v>
      </c>
      <c r="G68" s="160">
        <v>800</v>
      </c>
      <c r="H68" s="160">
        <v>150</v>
      </c>
      <c r="I68" s="32">
        <f>H68/G68</f>
        <v>0.1875</v>
      </c>
    </row>
    <row r="69" spans="1:9" s="28" customFormat="1" ht="12.75">
      <c r="A69" s="28" t="s">
        <v>355</v>
      </c>
      <c r="G69" s="159"/>
      <c r="H69" s="159"/>
      <c r="I69" s="31"/>
    </row>
    <row r="70" spans="1:9" s="28" customFormat="1" ht="12.75">
      <c r="A70" s="28" t="s">
        <v>356</v>
      </c>
      <c r="G70" s="159"/>
      <c r="H70" s="159"/>
      <c r="I70" s="31"/>
    </row>
    <row r="71" spans="1:9" s="28" customFormat="1" ht="12.75">
      <c r="A71" s="28" t="s">
        <v>367</v>
      </c>
      <c r="G71" s="159"/>
      <c r="H71" s="159"/>
      <c r="I71" s="31"/>
    </row>
    <row r="72" spans="1:9" s="28" customFormat="1" ht="12.75">
      <c r="A72" s="28" t="s">
        <v>368</v>
      </c>
      <c r="G72" s="154">
        <f>SUM(G74)</f>
        <v>524</v>
      </c>
      <c r="H72" s="154">
        <f>SUM(H74)</f>
        <v>510</v>
      </c>
      <c r="I72" s="55">
        <f>H72/G72</f>
        <v>0.9732824427480916</v>
      </c>
    </row>
    <row r="73" spans="1:9" s="28" customFormat="1" ht="12.75">
      <c r="A73" s="28" t="s">
        <v>369</v>
      </c>
      <c r="G73" s="159"/>
      <c r="H73" s="159"/>
      <c r="I73" s="31"/>
    </row>
    <row r="74" spans="1:9" s="28" customFormat="1" ht="12.75">
      <c r="A74" s="28" t="s">
        <v>510</v>
      </c>
      <c r="G74" s="159">
        <f>SUM(G78)</f>
        <v>524</v>
      </c>
      <c r="H74" s="159">
        <f>SUM(H78)</f>
        <v>510</v>
      </c>
      <c r="I74" s="31">
        <f>H74/G74</f>
        <v>0.9732824427480916</v>
      </c>
    </row>
    <row r="75" ht="12.75">
      <c r="A75" t="s">
        <v>533</v>
      </c>
    </row>
    <row r="76" ht="12.75">
      <c r="A76" t="s">
        <v>123</v>
      </c>
    </row>
    <row r="77" ht="12.75">
      <c r="A77" t="s">
        <v>126</v>
      </c>
    </row>
    <row r="78" spans="1:9" ht="12.75">
      <c r="A78" t="s">
        <v>125</v>
      </c>
      <c r="G78" s="156">
        <v>524</v>
      </c>
      <c r="H78" s="156">
        <v>510</v>
      </c>
      <c r="I78" s="22">
        <f>H78/G78</f>
        <v>0.9732824427480916</v>
      </c>
    </row>
    <row r="79" spans="1:9" s="28" customFormat="1" ht="12.75">
      <c r="A79" s="28" t="s">
        <v>370</v>
      </c>
      <c r="G79" s="154">
        <f>SUM(G80)</f>
        <v>500</v>
      </c>
      <c r="H79" s="154">
        <f>SUM(H80)</f>
        <v>500</v>
      </c>
      <c r="I79" s="55">
        <f>H79/G79</f>
        <v>1</v>
      </c>
    </row>
    <row r="80" spans="1:9" s="28" customFormat="1" ht="12.75">
      <c r="A80" s="28" t="s">
        <v>371</v>
      </c>
      <c r="G80" s="159">
        <f>SUM(G84)</f>
        <v>500</v>
      </c>
      <c r="H80" s="159">
        <f>SUM(H84)</f>
        <v>500</v>
      </c>
      <c r="I80" s="31">
        <f>H80/G80</f>
        <v>1</v>
      </c>
    </row>
    <row r="81" ht="12.75" customHeight="1">
      <c r="A81" t="s">
        <v>534</v>
      </c>
    </row>
    <row r="82" ht="12.75">
      <c r="A82" t="s">
        <v>123</v>
      </c>
    </row>
    <row r="83" ht="12.75">
      <c r="A83" t="s">
        <v>124</v>
      </c>
    </row>
    <row r="84" spans="1:9" ht="12.75">
      <c r="A84" t="s">
        <v>125</v>
      </c>
      <c r="G84" s="156">
        <v>500</v>
      </c>
      <c r="H84" s="156">
        <v>500</v>
      </c>
      <c r="I84" s="22">
        <f>H84/G84</f>
        <v>1</v>
      </c>
    </row>
    <row r="85" spans="1:9" s="28" customFormat="1" ht="12.75">
      <c r="A85" s="28" t="s">
        <v>372</v>
      </c>
      <c r="G85" s="159"/>
      <c r="H85" s="159"/>
      <c r="I85" s="31"/>
    </row>
    <row r="86" spans="1:9" s="28" customFormat="1" ht="12.75">
      <c r="A86" s="28" t="s">
        <v>373</v>
      </c>
      <c r="G86" s="154">
        <f>SUM(G87)</f>
        <v>700</v>
      </c>
      <c r="H86" s="154">
        <f>SUM(H87)</f>
        <v>1000</v>
      </c>
      <c r="I86" s="55">
        <f>H86/G86</f>
        <v>1.4285714285714286</v>
      </c>
    </row>
    <row r="87" spans="1:9" s="28" customFormat="1" ht="12.75">
      <c r="A87" s="28" t="s">
        <v>374</v>
      </c>
      <c r="G87" s="159">
        <f>SUM(G91)</f>
        <v>700</v>
      </c>
      <c r="H87" s="159">
        <f>SUM(H91)</f>
        <v>1000</v>
      </c>
      <c r="I87" s="31">
        <f>H87/G87</f>
        <v>1.4285714285714286</v>
      </c>
    </row>
    <row r="88" ht="12.75">
      <c r="A88" t="s">
        <v>534</v>
      </c>
    </row>
    <row r="89" ht="12.75">
      <c r="A89" t="s">
        <v>123</v>
      </c>
    </row>
    <row r="90" ht="12.75">
      <c r="A90" t="s">
        <v>126</v>
      </c>
    </row>
    <row r="91" spans="1:9" ht="12.75">
      <c r="A91" t="s">
        <v>125</v>
      </c>
      <c r="G91" s="156">
        <v>700</v>
      </c>
      <c r="H91" s="156">
        <v>1000</v>
      </c>
      <c r="I91" s="22">
        <f>H91/G91</f>
        <v>1.4285714285714286</v>
      </c>
    </row>
    <row r="92" spans="1:9" s="28" customFormat="1" ht="12.75">
      <c r="A92" s="28" t="s">
        <v>375</v>
      </c>
      <c r="G92" s="159"/>
      <c r="H92" s="159"/>
      <c r="I92" s="31"/>
    </row>
    <row r="93" spans="1:9" s="28" customFormat="1" ht="12.75">
      <c r="A93" s="28" t="s">
        <v>376</v>
      </c>
      <c r="G93" s="159"/>
      <c r="H93" s="159"/>
      <c r="I93" s="31"/>
    </row>
    <row r="94" spans="1:9" s="28" customFormat="1" ht="12.75">
      <c r="A94" s="28" t="s">
        <v>377</v>
      </c>
      <c r="G94" s="159"/>
      <c r="H94" s="159"/>
      <c r="I94" s="31"/>
    </row>
    <row r="95" spans="1:9" s="28" customFormat="1" ht="12.75">
      <c r="A95" s="28" t="s">
        <v>389</v>
      </c>
      <c r="G95" s="154"/>
      <c r="H95" s="154"/>
      <c r="I95" s="55"/>
    </row>
    <row r="96" spans="1:9" s="28" customFormat="1" ht="12.75">
      <c r="A96" s="28" t="s">
        <v>390</v>
      </c>
      <c r="G96" s="154">
        <f>SUM(G101,G127,G135,G116)</f>
        <v>2066573</v>
      </c>
      <c r="H96" s="154">
        <f>SUM(H101,H127,H135,H116)</f>
        <v>2435006</v>
      </c>
      <c r="I96" s="55">
        <f>H96/G96</f>
        <v>1.1782821124634841</v>
      </c>
    </row>
    <row r="97" spans="1:9" s="28" customFormat="1" ht="12.75">
      <c r="A97" s="28" t="s">
        <v>443</v>
      </c>
      <c r="G97" s="159"/>
      <c r="H97" s="159"/>
      <c r="I97" s="31"/>
    </row>
    <row r="98" spans="1:9" s="28" customFormat="1" ht="12.75">
      <c r="A98" s="28" t="s">
        <v>444</v>
      </c>
      <c r="G98" s="159"/>
      <c r="H98" s="159"/>
      <c r="I98" s="31"/>
    </row>
    <row r="99" spans="1:9" s="28" customFormat="1" ht="12.75">
      <c r="A99" s="28" t="s">
        <v>391</v>
      </c>
      <c r="G99" s="159"/>
      <c r="H99" s="159"/>
      <c r="I99" s="31"/>
    </row>
    <row r="100" spans="1:9" s="28" customFormat="1" ht="12.75">
      <c r="A100" s="28" t="s">
        <v>62</v>
      </c>
      <c r="G100" s="159"/>
      <c r="H100" s="159"/>
      <c r="I100" s="31"/>
    </row>
    <row r="101" spans="1:9" s="28" customFormat="1" ht="12.75">
      <c r="A101" s="28" t="s">
        <v>395</v>
      </c>
      <c r="G101" s="159">
        <f>SUM(G102:G108)</f>
        <v>706038</v>
      </c>
      <c r="H101" s="159">
        <f>SUM(H102:H108)</f>
        <v>779456</v>
      </c>
      <c r="I101" s="31">
        <f aca="true" t="shared" si="0" ref="I101:I106">H101/G101</f>
        <v>1.103985904441404</v>
      </c>
    </row>
    <row r="102" spans="1:9" ht="12.75">
      <c r="A102" t="s">
        <v>535</v>
      </c>
      <c r="G102" s="156">
        <v>445362</v>
      </c>
      <c r="H102" s="156">
        <v>411282</v>
      </c>
      <c r="I102" s="22">
        <f t="shared" si="0"/>
        <v>0.9234779797108869</v>
      </c>
    </row>
    <row r="103" spans="1:9" ht="12.75">
      <c r="A103" t="s">
        <v>536</v>
      </c>
      <c r="G103" s="156">
        <v>166846</v>
      </c>
      <c r="H103" s="156">
        <v>274845</v>
      </c>
      <c r="I103" s="22">
        <f t="shared" si="0"/>
        <v>1.6472975078815195</v>
      </c>
    </row>
    <row r="104" spans="1:9" ht="12.75">
      <c r="A104" t="s">
        <v>537</v>
      </c>
      <c r="G104" s="156">
        <v>2260</v>
      </c>
      <c r="H104" s="156">
        <v>2460</v>
      </c>
      <c r="I104" s="22">
        <f t="shared" si="0"/>
        <v>1.0884955752212389</v>
      </c>
    </row>
    <row r="105" spans="1:9" ht="12.75">
      <c r="A105" s="26" t="s">
        <v>1</v>
      </c>
      <c r="B105" s="26"/>
      <c r="C105" s="26"/>
      <c r="D105" s="26"/>
      <c r="E105" s="26"/>
      <c r="F105" s="26"/>
      <c r="G105" s="156">
        <v>3019</v>
      </c>
      <c r="H105" s="156">
        <v>3019</v>
      </c>
      <c r="I105" s="22">
        <f t="shared" si="0"/>
        <v>1</v>
      </c>
    </row>
    <row r="106" spans="1:9" ht="12.75">
      <c r="A106" t="s">
        <v>61</v>
      </c>
      <c r="G106" s="156">
        <v>88</v>
      </c>
      <c r="H106" s="156">
        <v>176</v>
      </c>
      <c r="I106" s="22">
        <f t="shared" si="0"/>
        <v>2</v>
      </c>
    </row>
    <row r="107" ht="12.75">
      <c r="A107" t="s">
        <v>80</v>
      </c>
    </row>
    <row r="108" spans="1:9" ht="12.75">
      <c r="A108" t="s">
        <v>81</v>
      </c>
      <c r="G108" s="156">
        <v>88463</v>
      </c>
      <c r="H108" s="156">
        <v>87674</v>
      </c>
      <c r="I108" s="3">
        <f>H108/G108</f>
        <v>0.9910810169223291</v>
      </c>
    </row>
    <row r="109" ht="12.75">
      <c r="I109" s="3"/>
    </row>
    <row r="110" ht="12.75">
      <c r="I110" s="3"/>
    </row>
    <row r="111" ht="12.75">
      <c r="I111" s="3"/>
    </row>
    <row r="112" spans="1:9" s="28" customFormat="1" ht="12.75">
      <c r="A112" s="28" t="s">
        <v>396</v>
      </c>
      <c r="G112" s="159"/>
      <c r="H112" s="159"/>
      <c r="I112" s="57"/>
    </row>
    <row r="113" spans="1:9" ht="12.75">
      <c r="A113" t="s">
        <v>397</v>
      </c>
      <c r="I113" s="3"/>
    </row>
    <row r="114" spans="1:9" ht="12.75">
      <c r="A114" t="s">
        <v>398</v>
      </c>
      <c r="I114" s="3"/>
    </row>
    <row r="115" spans="1:9" ht="12.75">
      <c r="A115" t="s">
        <v>399</v>
      </c>
      <c r="I115" s="3"/>
    </row>
    <row r="116" spans="1:9" s="28" customFormat="1" ht="12.75">
      <c r="A116" s="28" t="s">
        <v>400</v>
      </c>
      <c r="G116" s="159">
        <f>SUM(G117:G124)</f>
        <v>712224</v>
      </c>
      <c r="H116" s="159">
        <f>SUM(H117:H124)</f>
        <v>934509</v>
      </c>
      <c r="I116" s="57">
        <f aca="true" t="shared" si="1" ref="I116:I122">H116/G116</f>
        <v>1.3120998449925867</v>
      </c>
    </row>
    <row r="117" spans="1:9" s="28" customFormat="1" ht="12.75">
      <c r="A117" s="28" t="s">
        <v>401</v>
      </c>
      <c r="G117" s="160">
        <v>91424</v>
      </c>
      <c r="H117" s="160">
        <v>98598</v>
      </c>
      <c r="I117" s="27">
        <f t="shared" si="1"/>
        <v>1.0784695484774238</v>
      </c>
    </row>
    <row r="118" spans="1:9" s="26" customFormat="1" ht="12.75">
      <c r="A118" s="26" t="s">
        <v>402</v>
      </c>
      <c r="G118" s="160">
        <v>482324</v>
      </c>
      <c r="H118" s="160">
        <v>695020</v>
      </c>
      <c r="I118" s="27">
        <f t="shared" si="1"/>
        <v>1.4409815808460702</v>
      </c>
    </row>
    <row r="119" spans="1:9" s="26" customFormat="1" ht="12.75">
      <c r="A119" s="26" t="s">
        <v>403</v>
      </c>
      <c r="G119" s="160">
        <v>934</v>
      </c>
      <c r="H119" s="160">
        <v>1033</v>
      </c>
      <c r="I119" s="27">
        <f t="shared" si="1"/>
        <v>1.1059957173447537</v>
      </c>
    </row>
    <row r="120" spans="1:9" s="26" customFormat="1" ht="12.75">
      <c r="A120" s="26" t="s">
        <v>404</v>
      </c>
      <c r="G120" s="160">
        <v>79346</v>
      </c>
      <c r="H120" s="160">
        <v>81714</v>
      </c>
      <c r="I120" s="27">
        <f t="shared" si="1"/>
        <v>1.0298439744914678</v>
      </c>
    </row>
    <row r="121" spans="1:9" s="26" customFormat="1" ht="12.75">
      <c r="A121" s="26" t="s">
        <v>135</v>
      </c>
      <c r="G121" s="160">
        <v>2206</v>
      </c>
      <c r="H121" s="160">
        <v>2206</v>
      </c>
      <c r="I121" s="27">
        <f t="shared" si="1"/>
        <v>1</v>
      </c>
    </row>
    <row r="122" spans="1:9" s="26" customFormat="1" ht="12.75">
      <c r="A122" s="26" t="s">
        <v>405</v>
      </c>
      <c r="G122" s="160">
        <v>100</v>
      </c>
      <c r="H122" s="160">
        <v>100</v>
      </c>
      <c r="I122" s="27">
        <f t="shared" si="1"/>
        <v>1</v>
      </c>
    </row>
    <row r="123" spans="1:9" s="26" customFormat="1" ht="12.75">
      <c r="A123" s="26" t="s">
        <v>406</v>
      </c>
      <c r="G123" s="160">
        <v>55046</v>
      </c>
      <c r="H123" s="160">
        <v>55046</v>
      </c>
      <c r="I123" s="27">
        <f>H123/G123</f>
        <v>1</v>
      </c>
    </row>
    <row r="124" spans="1:9" s="26" customFormat="1" ht="12.75">
      <c r="A124" s="26" t="s">
        <v>408</v>
      </c>
      <c r="G124" s="160">
        <v>844</v>
      </c>
      <c r="H124" s="160">
        <v>792</v>
      </c>
      <c r="I124" s="27">
        <f>H124/G124</f>
        <v>0.9383886255924171</v>
      </c>
    </row>
    <row r="125" spans="1:9" s="28" customFormat="1" ht="12.75">
      <c r="A125" s="28" t="s">
        <v>492</v>
      </c>
      <c r="G125" s="159"/>
      <c r="H125" s="159"/>
      <c r="I125" s="57"/>
    </row>
    <row r="126" spans="1:9" ht="12.75">
      <c r="A126" t="s">
        <v>493</v>
      </c>
      <c r="I126" s="3"/>
    </row>
    <row r="127" spans="1:9" s="28" customFormat="1" ht="12.75">
      <c r="A127" s="28" t="s">
        <v>494</v>
      </c>
      <c r="G127" s="159">
        <f>SUM(G128:G133)</f>
        <v>55479</v>
      </c>
      <c r="H127" s="159">
        <f>SUM(H128:H133)</f>
        <v>46175</v>
      </c>
      <c r="I127" s="31">
        <f>H127/G127</f>
        <v>0.8322969051352764</v>
      </c>
    </row>
    <row r="128" spans="1:9" ht="12.75">
      <c r="A128" t="s">
        <v>538</v>
      </c>
      <c r="G128" s="156">
        <v>11325</v>
      </c>
      <c r="H128" s="156">
        <v>11325</v>
      </c>
      <c r="I128" s="22">
        <f>H128/G128</f>
        <v>1</v>
      </c>
    </row>
    <row r="129" ht="12.75">
      <c r="A129" t="s">
        <v>203</v>
      </c>
    </row>
    <row r="130" spans="1:9" ht="12.75">
      <c r="A130" t="s">
        <v>204</v>
      </c>
      <c r="G130" s="156">
        <v>42817</v>
      </c>
      <c r="H130" s="156">
        <v>33600</v>
      </c>
      <c r="I130" s="22">
        <f>H130/G130</f>
        <v>0.7847350351495901</v>
      </c>
    </row>
    <row r="131" ht="12.75">
      <c r="A131" t="s">
        <v>205</v>
      </c>
    </row>
    <row r="132" ht="12.75">
      <c r="A132" t="s">
        <v>206</v>
      </c>
    </row>
    <row r="133" spans="1:9" ht="12.75">
      <c r="A133" t="s">
        <v>2</v>
      </c>
      <c r="G133" s="156">
        <v>1337</v>
      </c>
      <c r="H133" s="156">
        <v>1250</v>
      </c>
      <c r="I133" s="22">
        <f>H133/G133</f>
        <v>0.9349289454001496</v>
      </c>
    </row>
    <row r="134" spans="1:9" s="28" customFormat="1" ht="12.75">
      <c r="A134" s="28" t="s">
        <v>448</v>
      </c>
      <c r="G134" s="159"/>
      <c r="H134" s="159"/>
      <c r="I134" s="31"/>
    </row>
    <row r="135" spans="1:9" s="28" customFormat="1" ht="12.75">
      <c r="A135" s="28" t="s">
        <v>449</v>
      </c>
      <c r="G135" s="159">
        <f>SUM(G136)</f>
        <v>592832</v>
      </c>
      <c r="H135" s="159">
        <f>SUM(H136)</f>
        <v>674866</v>
      </c>
      <c r="I135" s="31">
        <f>H135/G135</f>
        <v>1.138376470905754</v>
      </c>
    </row>
    <row r="136" spans="1:9" ht="12.75">
      <c r="A136" t="s">
        <v>539</v>
      </c>
      <c r="G136" s="156">
        <v>592832</v>
      </c>
      <c r="H136" s="156">
        <v>674866</v>
      </c>
      <c r="I136" s="22">
        <f>H136/G136</f>
        <v>1.138376470905754</v>
      </c>
    </row>
    <row r="137" spans="1:9" s="28" customFormat="1" ht="12.75">
      <c r="A137" s="28" t="s">
        <v>450</v>
      </c>
      <c r="G137" s="154">
        <f>SUM(G139,G142)</f>
        <v>2251445</v>
      </c>
      <c r="H137" s="154">
        <f>SUM(H139,H142)</f>
        <v>2667321</v>
      </c>
      <c r="I137" s="55">
        <f>H137/G137</f>
        <v>1.184715149603921</v>
      </c>
    </row>
    <row r="138" spans="1:9" s="28" customFormat="1" ht="12.75">
      <c r="A138" s="28" t="s">
        <v>451</v>
      </c>
      <c r="G138" s="159"/>
      <c r="H138" s="159"/>
      <c r="I138" s="31"/>
    </row>
    <row r="139" spans="1:9" s="28" customFormat="1" ht="12.75">
      <c r="A139" s="28" t="s">
        <v>452</v>
      </c>
      <c r="G139" s="159">
        <f>SUM(G140)</f>
        <v>1610162</v>
      </c>
      <c r="H139" s="159">
        <f>SUM(H140)</f>
        <v>1662618</v>
      </c>
      <c r="I139" s="31">
        <f>H139/G139</f>
        <v>1.0325780884159481</v>
      </c>
    </row>
    <row r="140" spans="1:9" ht="12.75">
      <c r="A140" t="s">
        <v>540</v>
      </c>
      <c r="G140" s="156">
        <v>1610162</v>
      </c>
      <c r="H140" s="156">
        <v>1662618</v>
      </c>
      <c r="I140" s="22">
        <f>H140/G140</f>
        <v>1.0325780884159481</v>
      </c>
    </row>
    <row r="141" ht="12.75">
      <c r="A141" s="28" t="s">
        <v>317</v>
      </c>
    </row>
    <row r="142" spans="1:9" s="28" customFormat="1" ht="12.75">
      <c r="A142" s="28" t="s">
        <v>318</v>
      </c>
      <c r="G142" s="159">
        <f>SUM(G143:G143)</f>
        <v>641283</v>
      </c>
      <c r="H142" s="159">
        <f>SUM(H143:H143)</f>
        <v>1004703</v>
      </c>
      <c r="I142" s="31">
        <f>H142/G142</f>
        <v>1.5667076782013558</v>
      </c>
    </row>
    <row r="143" spans="1:9" s="26" customFormat="1" ht="12.75">
      <c r="A143" t="s">
        <v>540</v>
      </c>
      <c r="B143"/>
      <c r="C143"/>
      <c r="D143"/>
      <c r="E143"/>
      <c r="F143"/>
      <c r="G143" s="160">
        <v>641283</v>
      </c>
      <c r="H143" s="160">
        <v>1004703</v>
      </c>
      <c r="I143" s="32">
        <f>H143/G143</f>
        <v>1.5667076782013558</v>
      </c>
    </row>
    <row r="144" spans="1:9" s="28" customFormat="1" ht="12.75">
      <c r="A144" s="28" t="s">
        <v>453</v>
      </c>
      <c r="G144" s="154">
        <f>SUM(G145,G154,G163)</f>
        <v>202159.8</v>
      </c>
      <c r="H144" s="154">
        <f>SUM(H145,H154,H163)</f>
        <v>54063.2</v>
      </c>
      <c r="I144" s="55">
        <f aca="true" t="shared" si="2" ref="I144:I156">H144/G144</f>
        <v>0.26742804454693764</v>
      </c>
    </row>
    <row r="145" spans="1:9" s="28" customFormat="1" ht="12.75">
      <c r="A145" s="28" t="s">
        <v>454</v>
      </c>
      <c r="G145" s="159">
        <f>SUM(G146:G153)</f>
        <v>117924.4</v>
      </c>
      <c r="H145" s="159">
        <f>SUM(H146:H153)</f>
        <v>28952.600000000002</v>
      </c>
      <c r="I145" s="31">
        <f t="shared" si="2"/>
        <v>0.24551831512392688</v>
      </c>
    </row>
    <row r="146" spans="1:9" ht="12.75">
      <c r="A146" t="s">
        <v>541</v>
      </c>
      <c r="G146" s="156">
        <v>133</v>
      </c>
      <c r="H146" s="156">
        <v>133</v>
      </c>
      <c r="I146" s="22">
        <f t="shared" si="2"/>
        <v>1</v>
      </c>
    </row>
    <row r="147" spans="1:9" ht="12.75">
      <c r="A147" t="s">
        <v>542</v>
      </c>
      <c r="G147" s="156">
        <v>242</v>
      </c>
      <c r="H147" s="156">
        <v>242</v>
      </c>
      <c r="I147" s="22">
        <f>H147/G147</f>
        <v>1</v>
      </c>
    </row>
    <row r="148" ht="12.75">
      <c r="A148" t="s">
        <v>207</v>
      </c>
    </row>
    <row r="149" ht="12.75">
      <c r="A149" t="s">
        <v>208</v>
      </c>
    </row>
    <row r="150" spans="1:9" ht="12.75">
      <c r="A150" t="s">
        <v>209</v>
      </c>
      <c r="G150" s="156">
        <v>88150.28</v>
      </c>
      <c r="H150" s="156">
        <v>21430.31</v>
      </c>
      <c r="I150" s="22">
        <f>H150/G150</f>
        <v>0.24311108257398617</v>
      </c>
    </row>
    <row r="151" ht="12.75">
      <c r="A151" t="s">
        <v>210</v>
      </c>
    </row>
    <row r="152" ht="12.75">
      <c r="A152" t="s">
        <v>208</v>
      </c>
    </row>
    <row r="153" spans="1:9" ht="12.75">
      <c r="A153" t="s">
        <v>209</v>
      </c>
      <c r="G153" s="156">
        <v>29399.12</v>
      </c>
      <c r="H153" s="156">
        <v>7147.29</v>
      </c>
      <c r="I153" s="22">
        <f>H153/G153</f>
        <v>0.24311237887392548</v>
      </c>
    </row>
    <row r="154" spans="1:9" s="28" customFormat="1" ht="12.75">
      <c r="A154" s="28" t="s">
        <v>455</v>
      </c>
      <c r="G154" s="159">
        <f>SUM(G155:G162)</f>
        <v>84235.4</v>
      </c>
      <c r="H154" s="159">
        <f>SUM(H155:H162)</f>
        <v>16425.6</v>
      </c>
      <c r="I154" s="31">
        <f t="shared" si="2"/>
        <v>0.19499640293748233</v>
      </c>
    </row>
    <row r="155" spans="1:9" ht="12.75">
      <c r="A155" t="s">
        <v>543</v>
      </c>
      <c r="G155" s="156">
        <v>87</v>
      </c>
      <c r="H155" s="156">
        <v>87</v>
      </c>
      <c r="I155" s="22">
        <f t="shared" si="2"/>
        <v>1</v>
      </c>
    </row>
    <row r="156" spans="1:9" ht="12.75">
      <c r="A156" t="s">
        <v>544</v>
      </c>
      <c r="G156" s="156">
        <v>110</v>
      </c>
      <c r="H156" s="156">
        <v>110</v>
      </c>
      <c r="I156" s="22">
        <f t="shared" si="2"/>
        <v>1</v>
      </c>
    </row>
    <row r="157" ht="12.75">
      <c r="A157" t="s">
        <v>207</v>
      </c>
    </row>
    <row r="158" ht="12.75">
      <c r="A158" t="s">
        <v>208</v>
      </c>
    </row>
    <row r="159" spans="1:9" ht="12.75">
      <c r="A159" t="s">
        <v>209</v>
      </c>
      <c r="G159" s="156">
        <v>63020.4</v>
      </c>
      <c r="H159" s="156">
        <v>12169.84</v>
      </c>
      <c r="I159" s="22">
        <f>H159/G159</f>
        <v>0.1931095327862089</v>
      </c>
    </row>
    <row r="160" ht="12.75">
      <c r="A160" t="s">
        <v>210</v>
      </c>
    </row>
    <row r="161" ht="12.75">
      <c r="A161" t="s">
        <v>208</v>
      </c>
    </row>
    <row r="162" spans="1:9" ht="12.75">
      <c r="A162" t="s">
        <v>209</v>
      </c>
      <c r="G162" s="156">
        <v>21018</v>
      </c>
      <c r="H162" s="156">
        <v>4058.76</v>
      </c>
      <c r="I162" s="22">
        <f>H162/G162</f>
        <v>0.1931087639166429</v>
      </c>
    </row>
    <row r="163" spans="1:9" s="4" customFormat="1" ht="12.75">
      <c r="A163" s="4" t="s">
        <v>3</v>
      </c>
      <c r="G163" s="153">
        <f>SUM(G166)</f>
        <v>0</v>
      </c>
      <c r="H163" s="153">
        <f>SUM(H166)</f>
        <v>8685</v>
      </c>
      <c r="I163" s="25">
        <v>0</v>
      </c>
    </row>
    <row r="164" ht="12.75">
      <c r="A164" t="s">
        <v>440</v>
      </c>
    </row>
    <row r="165" ht="12.75">
      <c r="A165" t="s">
        <v>441</v>
      </c>
    </row>
    <row r="166" spans="1:9" ht="12.75">
      <c r="A166" t="s">
        <v>442</v>
      </c>
      <c r="G166" s="156">
        <v>0</v>
      </c>
      <c r="H166" s="156">
        <v>8685</v>
      </c>
      <c r="I166" s="22">
        <v>0</v>
      </c>
    </row>
    <row r="168" spans="1:9" s="28" customFormat="1" ht="12.75">
      <c r="A168" s="28" t="s">
        <v>319</v>
      </c>
      <c r="G168" s="154">
        <f>SUM(G191,G199,G172,G184,G205)</f>
        <v>634188</v>
      </c>
      <c r="H168" s="154">
        <f>SUM(H191,H199,H172,H184,H205)</f>
        <v>640125</v>
      </c>
      <c r="I168" s="55">
        <f>H168/G168</f>
        <v>1.0093615773240743</v>
      </c>
    </row>
    <row r="169" spans="1:9" s="28" customFormat="1" ht="12.75">
      <c r="A169" s="28" t="s">
        <v>63</v>
      </c>
      <c r="G169" s="154"/>
      <c r="H169" s="154"/>
      <c r="I169" s="55"/>
    </row>
    <row r="170" spans="1:9" s="28" customFormat="1" ht="12.75">
      <c r="A170" s="28" t="s">
        <v>64</v>
      </c>
      <c r="G170" s="154"/>
      <c r="H170" s="154"/>
      <c r="I170" s="55"/>
    </row>
    <row r="171" spans="1:9" s="28" customFormat="1" ht="12.75">
      <c r="A171" s="28" t="s">
        <v>438</v>
      </c>
      <c r="G171" s="154"/>
      <c r="H171" s="154"/>
      <c r="I171" s="55"/>
    </row>
    <row r="172" spans="1:9" s="28" customFormat="1" ht="12.75">
      <c r="A172" s="28" t="s">
        <v>439</v>
      </c>
      <c r="G172" s="159">
        <f>SUM(G173:G180)</f>
        <v>523378</v>
      </c>
      <c r="H172" s="159">
        <f>SUM(H173:H180)</f>
        <v>530500</v>
      </c>
      <c r="I172" s="31">
        <f>H172/G172</f>
        <v>1.0136077557711636</v>
      </c>
    </row>
    <row r="173" ht="12.75">
      <c r="A173" t="s">
        <v>545</v>
      </c>
    </row>
    <row r="174" ht="12.75">
      <c r="C174" t="s">
        <v>457</v>
      </c>
    </row>
    <row r="175" ht="12.75">
      <c r="C175" t="s">
        <v>458</v>
      </c>
    </row>
    <row r="176" spans="3:9" ht="12.75">
      <c r="C176" t="s">
        <v>459</v>
      </c>
      <c r="G176" s="156">
        <v>523000</v>
      </c>
      <c r="H176" s="156">
        <v>530000</v>
      </c>
      <c r="I176" s="22">
        <f>H176/G176</f>
        <v>1.0133843212237095</v>
      </c>
    </row>
    <row r="177" spans="1:9" s="26" customFormat="1" ht="12.75">
      <c r="A177" s="26" t="s">
        <v>258</v>
      </c>
      <c r="G177" s="160"/>
      <c r="H177" s="160"/>
      <c r="I177" s="66"/>
    </row>
    <row r="178" spans="1:9" s="26" customFormat="1" ht="12.75">
      <c r="A178" s="26" t="s">
        <v>259</v>
      </c>
      <c r="G178" s="160"/>
      <c r="H178" s="160"/>
      <c r="I178" s="66"/>
    </row>
    <row r="179" spans="1:9" s="26" customFormat="1" ht="12.75">
      <c r="A179" s="26" t="s">
        <v>260</v>
      </c>
      <c r="G179" s="160"/>
      <c r="H179" s="160"/>
      <c r="I179" s="66"/>
    </row>
    <row r="180" spans="1:9" s="26" customFormat="1" ht="12.75">
      <c r="A180" s="26" t="s">
        <v>503</v>
      </c>
      <c r="G180" s="160">
        <v>378</v>
      </c>
      <c r="H180" s="160">
        <v>500</v>
      </c>
      <c r="I180" s="66">
        <f>H180/G180</f>
        <v>1.3227513227513228</v>
      </c>
    </row>
    <row r="181" ht="12.75">
      <c r="A181" t="s">
        <v>211</v>
      </c>
    </row>
    <row r="182" spans="1:9" s="4" customFormat="1" ht="12.75">
      <c r="A182" s="4" t="s">
        <v>225</v>
      </c>
      <c r="G182" s="153"/>
      <c r="H182" s="153"/>
      <c r="I182" s="25"/>
    </row>
    <row r="183" spans="1:9" s="4" customFormat="1" ht="12.75">
      <c r="A183" s="4" t="s">
        <v>226</v>
      </c>
      <c r="G183" s="153"/>
      <c r="H183" s="153"/>
      <c r="I183" s="25"/>
    </row>
    <row r="184" spans="1:9" s="4" customFormat="1" ht="12.75">
      <c r="A184" s="4" t="s">
        <v>227</v>
      </c>
      <c r="G184" s="153">
        <f>SUM(G188)</f>
        <v>300</v>
      </c>
      <c r="H184" s="153">
        <f>SUM(H188)</f>
        <v>0</v>
      </c>
      <c r="I184" s="25">
        <f>H184/G184</f>
        <v>0</v>
      </c>
    </row>
    <row r="185" spans="1:9" s="4" customFormat="1" ht="12.75">
      <c r="A185" t="s">
        <v>545</v>
      </c>
      <c r="B185"/>
      <c r="C185"/>
      <c r="D185"/>
      <c r="E185"/>
      <c r="F185"/>
      <c r="G185" s="162"/>
      <c r="H185" s="162"/>
      <c r="I185" s="77"/>
    </row>
    <row r="186" spans="1:9" s="4" customFormat="1" ht="12.75">
      <c r="A186" t="s">
        <v>461</v>
      </c>
      <c r="B186"/>
      <c r="C186"/>
      <c r="D186"/>
      <c r="E186"/>
      <c r="F186"/>
      <c r="G186" s="162"/>
      <c r="H186" s="162"/>
      <c r="I186" s="77"/>
    </row>
    <row r="187" spans="1:9" s="4" customFormat="1" ht="12.75">
      <c r="A187" t="s">
        <v>462</v>
      </c>
      <c r="B187"/>
      <c r="C187"/>
      <c r="D187"/>
      <c r="E187"/>
      <c r="F187"/>
      <c r="G187" s="162"/>
      <c r="H187" s="162"/>
      <c r="I187" s="77"/>
    </row>
    <row r="188" spans="1:9" s="4" customFormat="1" ht="12.75">
      <c r="A188" t="s">
        <v>127</v>
      </c>
      <c r="B188"/>
      <c r="C188"/>
      <c r="D188"/>
      <c r="E188"/>
      <c r="F188"/>
      <c r="G188" s="162">
        <v>300</v>
      </c>
      <c r="H188" s="162">
        <v>0</v>
      </c>
      <c r="I188" s="77">
        <f>H188/G188</f>
        <v>0</v>
      </c>
    </row>
    <row r="189" spans="7:9" s="26" customFormat="1" ht="12.75">
      <c r="G189" s="160"/>
      <c r="H189" s="160"/>
      <c r="I189" s="66"/>
    </row>
    <row r="190" spans="1:9" s="28" customFormat="1" ht="12.75">
      <c r="A190" s="28" t="s">
        <v>320</v>
      </c>
      <c r="G190" s="159"/>
      <c r="H190" s="159"/>
      <c r="I190" s="31"/>
    </row>
    <row r="191" spans="1:9" s="28" customFormat="1" ht="12.75">
      <c r="A191" s="28" t="s">
        <v>266</v>
      </c>
      <c r="G191" s="159">
        <f>SUM(G195,G198)</f>
        <v>29000</v>
      </c>
      <c r="H191" s="159">
        <f>SUM(H195,H198)</f>
        <v>36000</v>
      </c>
      <c r="I191" s="31">
        <f>H191/G191</f>
        <v>1.2413793103448276</v>
      </c>
    </row>
    <row r="192" ht="12.75">
      <c r="A192" t="s">
        <v>545</v>
      </c>
    </row>
    <row r="193" ht="12.75">
      <c r="A193" t="s">
        <v>461</v>
      </c>
    </row>
    <row r="194" ht="12.75">
      <c r="A194" t="s">
        <v>462</v>
      </c>
    </row>
    <row r="195" spans="1:9" ht="12.75">
      <c r="A195" t="s">
        <v>127</v>
      </c>
      <c r="G195" s="156">
        <v>9000</v>
      </c>
      <c r="H195" s="156">
        <v>9000</v>
      </c>
      <c r="I195" s="22">
        <f>H195/G195</f>
        <v>1</v>
      </c>
    </row>
    <row r="196" ht="12.75">
      <c r="A196" t="s">
        <v>440</v>
      </c>
    </row>
    <row r="197" ht="12.75">
      <c r="A197" t="s">
        <v>441</v>
      </c>
    </row>
    <row r="198" spans="1:9" ht="12.75">
      <c r="A198" t="s">
        <v>442</v>
      </c>
      <c r="G198" s="156">
        <v>20000</v>
      </c>
      <c r="H198" s="156">
        <v>27000</v>
      </c>
      <c r="I198" s="22">
        <f>H198/G198</f>
        <v>1.35</v>
      </c>
    </row>
    <row r="199" spans="1:9" s="28" customFormat="1" ht="12.75">
      <c r="A199" s="28" t="s">
        <v>321</v>
      </c>
      <c r="G199" s="159">
        <f>SUM(G200:G204)</f>
        <v>65210</v>
      </c>
      <c r="H199" s="159">
        <f>SUM(H200:H204)</f>
        <v>63625</v>
      </c>
      <c r="I199" s="31">
        <f>H199/G199</f>
        <v>0.9756939119766906</v>
      </c>
    </row>
    <row r="200" spans="2:9" ht="12.75">
      <c r="B200" t="s">
        <v>546</v>
      </c>
      <c r="G200" s="156">
        <v>190</v>
      </c>
      <c r="H200" s="156">
        <v>200</v>
      </c>
      <c r="I200" s="22">
        <f>H200/G200</f>
        <v>1.0526315789473684</v>
      </c>
    </row>
    <row r="201" spans="1:9" ht="12.75">
      <c r="A201" t="s">
        <v>542</v>
      </c>
      <c r="G201" s="156">
        <v>20</v>
      </c>
      <c r="H201" s="156">
        <v>25</v>
      </c>
      <c r="I201" s="22">
        <f>H201/G201</f>
        <v>1.25</v>
      </c>
    </row>
    <row r="202" ht="12.75">
      <c r="A202" t="s">
        <v>128</v>
      </c>
    </row>
    <row r="203" ht="12.75">
      <c r="A203" t="s">
        <v>129</v>
      </c>
    </row>
    <row r="204" spans="1:9" ht="12.75">
      <c r="A204" t="s">
        <v>442</v>
      </c>
      <c r="G204" s="156">
        <v>65000</v>
      </c>
      <c r="H204" s="156">
        <v>63400</v>
      </c>
      <c r="I204" s="22">
        <f>H204/G204</f>
        <v>0.9753846153846154</v>
      </c>
    </row>
    <row r="205" spans="1:9" s="28" customFormat="1" ht="12.75">
      <c r="A205" s="28" t="s">
        <v>136</v>
      </c>
      <c r="G205" s="159">
        <f>SUM(G208)</f>
        <v>16300</v>
      </c>
      <c r="H205" s="159">
        <f>SUM(H208)</f>
        <v>10000</v>
      </c>
      <c r="I205" s="31">
        <f>H205/G205</f>
        <v>0.6134969325153374</v>
      </c>
    </row>
    <row r="206" ht="12.75">
      <c r="A206" t="s">
        <v>128</v>
      </c>
    </row>
    <row r="207" ht="12.75">
      <c r="A207" t="s">
        <v>129</v>
      </c>
    </row>
    <row r="208" spans="1:9" ht="12.75">
      <c r="A208" t="s">
        <v>442</v>
      </c>
      <c r="G208" s="156">
        <v>16300</v>
      </c>
      <c r="H208" s="156">
        <v>10000</v>
      </c>
      <c r="I208" s="22">
        <f>H208/G208</f>
        <v>0.6134969325153374</v>
      </c>
    </row>
    <row r="209" spans="1:9" s="4" customFormat="1" ht="12.75">
      <c r="A209" s="4" t="s">
        <v>65</v>
      </c>
      <c r="G209" s="153"/>
      <c r="H209" s="153"/>
      <c r="I209" s="25"/>
    </row>
    <row r="210" spans="1:9" s="4" customFormat="1" ht="12.75">
      <c r="A210" s="4" t="s">
        <v>66</v>
      </c>
      <c r="G210" s="161">
        <f>SUM(G216)</f>
        <v>332</v>
      </c>
      <c r="H210" s="161">
        <f>SUM(H216,H211)</f>
        <v>29641</v>
      </c>
      <c r="I210" s="78">
        <f>H210/G210</f>
        <v>89.28012048192771</v>
      </c>
    </row>
    <row r="211" spans="1:9" s="4" customFormat="1" ht="12.75">
      <c r="A211" s="4" t="s">
        <v>673</v>
      </c>
      <c r="G211" s="153">
        <v>0</v>
      </c>
      <c r="H211" s="153">
        <v>29309</v>
      </c>
      <c r="I211" s="25">
        <v>0</v>
      </c>
    </row>
    <row r="212" spans="1:9" s="151" customFormat="1" ht="12.75">
      <c r="A212" s="20" t="s">
        <v>674</v>
      </c>
      <c r="B212" s="20"/>
      <c r="C212" s="20"/>
      <c r="D212" s="20"/>
      <c r="E212" s="20"/>
      <c r="F212" s="20"/>
      <c r="G212" s="165"/>
      <c r="H212" s="165"/>
      <c r="I212" s="150"/>
    </row>
    <row r="213" spans="1:9" s="151" customFormat="1" ht="12.75">
      <c r="A213" s="151" t="s">
        <v>675</v>
      </c>
      <c r="G213" s="165"/>
      <c r="H213" s="165"/>
      <c r="I213" s="150"/>
    </row>
    <row r="214" spans="1:9" s="151" customFormat="1" ht="12.75">
      <c r="A214" s="151" t="s">
        <v>676</v>
      </c>
      <c r="G214" s="166">
        <v>0</v>
      </c>
      <c r="H214" s="166">
        <v>29309</v>
      </c>
      <c r="I214" s="152">
        <v>0</v>
      </c>
    </row>
    <row r="215" spans="1:9" s="4" customFormat="1" ht="12.75">
      <c r="A215" s="4" t="s">
        <v>67</v>
      </c>
      <c r="G215" s="153"/>
      <c r="H215" s="153"/>
      <c r="I215" s="25"/>
    </row>
    <row r="216" spans="1:9" s="4" customFormat="1" ht="13.5" customHeight="1">
      <c r="A216" s="4" t="s">
        <v>68</v>
      </c>
      <c r="G216" s="153">
        <f>SUM(G217)</f>
        <v>332</v>
      </c>
      <c r="H216" s="153">
        <f>SUM(H217)</f>
        <v>332</v>
      </c>
      <c r="I216" s="25">
        <f>H216/G216</f>
        <v>1</v>
      </c>
    </row>
    <row r="217" spans="1:9" s="20" customFormat="1" ht="12.75">
      <c r="A217" s="20" t="s">
        <v>69</v>
      </c>
      <c r="G217" s="162">
        <v>332</v>
      </c>
      <c r="H217" s="162">
        <v>332</v>
      </c>
      <c r="I217" s="77">
        <f>H217/G217</f>
        <v>1</v>
      </c>
    </row>
    <row r="218" spans="7:9" s="4" customFormat="1" ht="12.75">
      <c r="G218" s="153"/>
      <c r="H218" s="153"/>
      <c r="I218" s="25"/>
    </row>
    <row r="222" spans="1:9" s="8" customFormat="1" ht="12.75">
      <c r="A222" s="8" t="s">
        <v>463</v>
      </c>
      <c r="G222" s="154">
        <f>SUM(G13,G20,G29,G32,G38,G56,G72,G79,G86,G96,G137,G144,G168,G210)</f>
        <v>6690367.8</v>
      </c>
      <c r="H222" s="154">
        <f>SUM(H13,H20,H29,H32,H38,H56,H72,H79,H86,H96,H137,H144,H168,H210)</f>
        <v>7274936.2</v>
      </c>
      <c r="I222" s="55">
        <f>H222/G222</f>
        <v>1.0873746283425554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97">
      <selection activeCell="L118" sqref="L118"/>
    </sheetView>
  </sheetViews>
  <sheetFormatPr defaultColWidth="9.00390625" defaultRowHeight="12.75"/>
  <cols>
    <col min="1" max="5" width="9.125" style="151" customWidth="1"/>
    <col min="6" max="6" width="9.25390625" style="151" customWidth="1"/>
    <col min="7" max="7" width="11.625" style="166" customWidth="1"/>
    <col min="8" max="8" width="11.875" style="166" customWidth="1"/>
    <col min="9" max="9" width="8.625" style="152" customWidth="1"/>
  </cols>
  <sheetData>
    <row r="1" spans="1:9" ht="12.75">
      <c r="A1" s="20"/>
      <c r="B1" s="20"/>
      <c r="C1" s="20"/>
      <c r="D1" s="20"/>
      <c r="E1" s="20"/>
      <c r="F1" s="20" t="s">
        <v>685</v>
      </c>
      <c r="G1" s="162"/>
      <c r="H1" s="162"/>
      <c r="I1" s="77"/>
    </row>
    <row r="2" spans="1:9" ht="12.75">
      <c r="A2" s="20"/>
      <c r="B2" s="20"/>
      <c r="C2" s="20"/>
      <c r="D2" s="20"/>
      <c r="E2" s="20"/>
      <c r="F2" s="20" t="s">
        <v>361</v>
      </c>
      <c r="G2" s="162"/>
      <c r="H2" s="162"/>
      <c r="I2" s="77"/>
    </row>
    <row r="3" spans="1:9" ht="12.75">
      <c r="A3" s="20"/>
      <c r="B3" s="20"/>
      <c r="C3" s="20"/>
      <c r="D3" s="20"/>
      <c r="E3" s="20"/>
      <c r="F3" s="20" t="s">
        <v>358</v>
      </c>
      <c r="G3" s="162"/>
      <c r="H3" s="162"/>
      <c r="I3" s="77"/>
    </row>
    <row r="6" spans="1:9" s="170" customFormat="1" ht="18">
      <c r="A6" s="2" t="s">
        <v>28</v>
      </c>
      <c r="B6" s="2"/>
      <c r="C6" s="2"/>
      <c r="D6" s="2"/>
      <c r="E6" s="2"/>
      <c r="F6" s="2"/>
      <c r="G6" s="169"/>
      <c r="H6" s="169"/>
      <c r="I6" s="29"/>
    </row>
    <row r="7" spans="1:9" s="170" customFormat="1" ht="18">
      <c r="A7" s="2" t="s">
        <v>27</v>
      </c>
      <c r="B7" s="2"/>
      <c r="C7" s="2"/>
      <c r="D7" s="2"/>
      <c r="E7" s="2"/>
      <c r="F7" s="2"/>
      <c r="G7" s="169"/>
      <c r="H7" s="169"/>
      <c r="I7" s="29"/>
    </row>
    <row r="8" spans="1:9" s="170" customFormat="1" ht="18">
      <c r="A8" s="2" t="s">
        <v>576</v>
      </c>
      <c r="B8" s="2"/>
      <c r="C8" s="2"/>
      <c r="D8" s="2"/>
      <c r="E8" s="2"/>
      <c r="F8" s="2"/>
      <c r="G8" s="169"/>
      <c r="H8" s="169"/>
      <c r="I8" s="29"/>
    </row>
    <row r="9" spans="1:9" s="170" customFormat="1" ht="18">
      <c r="A9" s="2" t="s">
        <v>575</v>
      </c>
      <c r="B9" s="2"/>
      <c r="C9" s="2"/>
      <c r="D9" s="2"/>
      <c r="E9" s="2"/>
      <c r="F9" s="2"/>
      <c r="G9" s="169"/>
      <c r="H9" s="169"/>
      <c r="I9" s="29"/>
    </row>
    <row r="11" spans="1:9" ht="12.75">
      <c r="A11" s="4" t="s">
        <v>466</v>
      </c>
      <c r="B11" s="4"/>
      <c r="C11" s="4"/>
      <c r="D11" s="4"/>
      <c r="E11" s="4"/>
      <c r="F11" s="4"/>
      <c r="G11" s="167" t="s">
        <v>465</v>
      </c>
      <c r="H11" s="167" t="s">
        <v>456</v>
      </c>
      <c r="I11" s="25" t="s">
        <v>467</v>
      </c>
    </row>
    <row r="12" spans="1:9" ht="12.75">
      <c r="A12" s="4"/>
      <c r="B12" s="4"/>
      <c r="C12" s="4"/>
      <c r="D12" s="4"/>
      <c r="E12" s="4"/>
      <c r="F12" s="4"/>
      <c r="G12" s="167" t="s">
        <v>658</v>
      </c>
      <c r="H12" s="167" t="s">
        <v>659</v>
      </c>
      <c r="I12" s="25"/>
    </row>
    <row r="13" spans="1:9" ht="12.75">
      <c r="A13" s="4"/>
      <c r="B13" s="4"/>
      <c r="C13" s="4"/>
      <c r="D13" s="4"/>
      <c r="E13" s="4"/>
      <c r="F13" s="4"/>
      <c r="G13" s="153"/>
      <c r="H13" s="161"/>
      <c r="I13" s="25"/>
    </row>
    <row r="14" spans="1:9" ht="12.75">
      <c r="A14" s="4" t="s">
        <v>447</v>
      </c>
      <c r="B14" s="4"/>
      <c r="C14" s="4"/>
      <c r="D14" s="4"/>
      <c r="E14" s="4"/>
      <c r="F14" s="4"/>
      <c r="G14" s="161">
        <f>SUM(G19)</f>
        <v>100</v>
      </c>
      <c r="H14" s="161">
        <f>SUM(H19)</f>
        <v>100</v>
      </c>
      <c r="I14" s="78">
        <f>H14/G14</f>
        <v>1</v>
      </c>
    </row>
    <row r="15" spans="1:9" s="20" customFormat="1" ht="12.75">
      <c r="A15" s="151" t="s">
        <v>348</v>
      </c>
      <c r="B15" s="151"/>
      <c r="C15" s="151"/>
      <c r="D15" s="151"/>
      <c r="E15" s="151"/>
      <c r="F15" s="151"/>
      <c r="G15" s="166"/>
      <c r="H15" s="166"/>
      <c r="I15" s="152"/>
    </row>
    <row r="16" spans="1:9" s="20" customFormat="1" ht="12.75">
      <c r="A16" s="151" t="s">
        <v>349</v>
      </c>
      <c r="B16" s="151"/>
      <c r="C16" s="151"/>
      <c r="D16" s="151"/>
      <c r="E16" s="151"/>
      <c r="F16" s="151"/>
      <c r="G16" s="166"/>
      <c r="H16" s="166"/>
      <c r="I16" s="152"/>
    </row>
    <row r="17" spans="1:9" s="20" customFormat="1" ht="12.75">
      <c r="A17" s="151" t="s">
        <v>350</v>
      </c>
      <c r="B17" s="151"/>
      <c r="C17" s="151"/>
      <c r="D17" s="151"/>
      <c r="E17" s="151"/>
      <c r="F17" s="151"/>
      <c r="G17" s="166"/>
      <c r="H17" s="166"/>
      <c r="I17" s="152"/>
    </row>
    <row r="18" spans="1:9" s="20" customFormat="1" ht="12.75">
      <c r="A18" s="151" t="s">
        <v>351</v>
      </c>
      <c r="B18" s="151"/>
      <c r="C18" s="151"/>
      <c r="D18" s="151"/>
      <c r="E18" s="151"/>
      <c r="F18" s="151"/>
      <c r="G18" s="166"/>
      <c r="H18" s="166"/>
      <c r="I18" s="152"/>
    </row>
    <row r="19" spans="1:9" s="20" customFormat="1" ht="12.75">
      <c r="A19" s="151" t="s">
        <v>352</v>
      </c>
      <c r="B19" s="151"/>
      <c r="C19" s="151"/>
      <c r="D19" s="151"/>
      <c r="E19" s="151"/>
      <c r="F19" s="151"/>
      <c r="G19" s="166">
        <f>SUM(G20)</f>
        <v>100</v>
      </c>
      <c r="H19" s="166">
        <f>SUM(H20)</f>
        <v>100</v>
      </c>
      <c r="I19" s="152">
        <f>H19/G19</f>
        <v>1</v>
      </c>
    </row>
    <row r="20" spans="1:9" s="20" customFormat="1" ht="12.75">
      <c r="A20" s="151" t="s">
        <v>29</v>
      </c>
      <c r="B20" s="151"/>
      <c r="C20" s="151"/>
      <c r="D20" s="151"/>
      <c r="E20" s="151"/>
      <c r="F20" s="151"/>
      <c r="G20" s="166">
        <v>100</v>
      </c>
      <c r="H20" s="166">
        <v>100</v>
      </c>
      <c r="I20" s="152">
        <f>H20/G20</f>
        <v>1</v>
      </c>
    </row>
    <row r="21" spans="1:9" ht="12.75">
      <c r="A21" s="4" t="s">
        <v>326</v>
      </c>
      <c r="B21" s="4"/>
      <c r="C21" s="4"/>
      <c r="D21" s="4"/>
      <c r="E21" s="4"/>
      <c r="F21" s="4"/>
      <c r="G21" s="161">
        <f>SUM(G22)</f>
        <v>1378</v>
      </c>
      <c r="H21" s="161">
        <f>SUM(H22)</f>
        <v>1378</v>
      </c>
      <c r="I21" s="78">
        <f>H21/G21</f>
        <v>1</v>
      </c>
    </row>
    <row r="22" spans="1:9" s="20" customFormat="1" ht="12.75">
      <c r="A22" s="151" t="s">
        <v>353</v>
      </c>
      <c r="B22" s="151"/>
      <c r="C22" s="151"/>
      <c r="D22" s="151"/>
      <c r="E22" s="151"/>
      <c r="F22" s="151"/>
      <c r="G22" s="166">
        <f>SUM(G23)</f>
        <v>1378</v>
      </c>
      <c r="H22" s="166">
        <f>SUM(H23)</f>
        <v>1378</v>
      </c>
      <c r="I22" s="152">
        <f>H22/G22</f>
        <v>1</v>
      </c>
    </row>
    <row r="23" spans="1:9" ht="12.75">
      <c r="A23" s="151" t="s">
        <v>29</v>
      </c>
      <c r="G23" s="166">
        <v>1378</v>
      </c>
      <c r="H23" s="166">
        <v>1378</v>
      </c>
      <c r="I23" s="152">
        <f>H23/G23</f>
        <v>1</v>
      </c>
    </row>
    <row r="24" spans="1:9" ht="12.75">
      <c r="A24" s="4" t="s">
        <v>327</v>
      </c>
      <c r="B24" s="4"/>
      <c r="C24" s="4"/>
      <c r="D24" s="4"/>
      <c r="E24" s="4"/>
      <c r="F24" s="4"/>
      <c r="G24" s="153"/>
      <c r="H24" s="153"/>
      <c r="I24" s="25"/>
    </row>
    <row r="25" spans="1:9" ht="12.75">
      <c r="A25" s="4" t="s">
        <v>328</v>
      </c>
      <c r="B25" s="4"/>
      <c r="C25" s="4"/>
      <c r="D25" s="4"/>
      <c r="E25" s="4"/>
      <c r="F25" s="4"/>
      <c r="G25" s="161">
        <f>SUM(G27)</f>
        <v>170790</v>
      </c>
      <c r="H25" s="161">
        <f>SUM(H27)</f>
        <v>185350</v>
      </c>
      <c r="I25" s="78">
        <f aca="true" t="shared" si="0" ref="I25:I30">H25/G25</f>
        <v>1.085250892909421</v>
      </c>
    </row>
    <row r="26" spans="1:9" s="20" customFormat="1" ht="12.75">
      <c r="A26" s="151" t="s">
        <v>329</v>
      </c>
      <c r="B26" s="151"/>
      <c r="C26" s="151"/>
      <c r="D26" s="151"/>
      <c r="E26" s="151"/>
      <c r="F26" s="151"/>
      <c r="G26" s="166">
        <f>SUM(G27)</f>
        <v>170790</v>
      </c>
      <c r="H26" s="166">
        <f>SUM(H27)</f>
        <v>185350</v>
      </c>
      <c r="I26" s="152">
        <f t="shared" si="0"/>
        <v>1.085250892909421</v>
      </c>
    </row>
    <row r="27" spans="1:9" ht="12.75">
      <c r="A27" s="151" t="s">
        <v>30</v>
      </c>
      <c r="G27" s="166">
        <v>170790</v>
      </c>
      <c r="H27" s="166">
        <v>185350</v>
      </c>
      <c r="I27" s="152">
        <f t="shared" si="0"/>
        <v>1.085250892909421</v>
      </c>
    </row>
    <row r="28" spans="1:9" ht="12.75">
      <c r="A28" s="4" t="s">
        <v>660</v>
      </c>
      <c r="B28" s="4"/>
      <c r="C28" s="4"/>
      <c r="D28" s="4"/>
      <c r="E28" s="4"/>
      <c r="F28" s="4"/>
      <c r="G28" s="161">
        <f>SUM(G29)</f>
        <v>316500</v>
      </c>
      <c r="H28" s="161">
        <f>SUM(H29)</f>
        <v>227000</v>
      </c>
      <c r="I28" s="78">
        <f t="shared" si="0"/>
        <v>0.717219589257504</v>
      </c>
    </row>
    <row r="29" spans="1:9" s="20" customFormat="1" ht="12.75">
      <c r="A29" s="151" t="s">
        <v>661</v>
      </c>
      <c r="B29" s="151"/>
      <c r="C29" s="151"/>
      <c r="D29" s="151"/>
      <c r="E29" s="151"/>
      <c r="F29" s="151"/>
      <c r="G29" s="166">
        <f>SUM(G30)</f>
        <v>316500</v>
      </c>
      <c r="H29" s="166">
        <f>SUM(H30)</f>
        <v>227000</v>
      </c>
      <c r="I29" s="152">
        <f t="shared" si="0"/>
        <v>0.717219589257504</v>
      </c>
    </row>
    <row r="30" spans="1:9" ht="12.75">
      <c r="A30" s="151" t="s">
        <v>602</v>
      </c>
      <c r="G30" s="166">
        <v>316500</v>
      </c>
      <c r="H30" s="166">
        <v>227000</v>
      </c>
      <c r="I30" s="152">
        <f t="shared" si="0"/>
        <v>0.717219589257504</v>
      </c>
    </row>
    <row r="31" spans="1:9" ht="12.75">
      <c r="A31" s="4" t="s">
        <v>330</v>
      </c>
      <c r="B31" s="4"/>
      <c r="C31" s="4"/>
      <c r="D31" s="4"/>
      <c r="E31" s="4"/>
      <c r="F31" s="4"/>
      <c r="G31" s="161">
        <f>SUM(G33)</f>
        <v>1016479</v>
      </c>
      <c r="H31" s="161">
        <f>SUM(H33)</f>
        <v>1008029</v>
      </c>
      <c r="I31" s="78">
        <f>H31/G31</f>
        <v>0.9916869900903019</v>
      </c>
    </row>
    <row r="32" spans="1:9" s="20" customFormat="1" ht="12.75">
      <c r="A32" s="151" t="s">
        <v>331</v>
      </c>
      <c r="B32" s="151"/>
      <c r="C32" s="151"/>
      <c r="D32" s="151"/>
      <c r="E32" s="151"/>
      <c r="F32" s="151"/>
      <c r="G32" s="166"/>
      <c r="H32" s="166"/>
      <c r="I32" s="152"/>
    </row>
    <row r="33" spans="1:9" s="20" customFormat="1" ht="12.75">
      <c r="A33" s="151" t="s">
        <v>332</v>
      </c>
      <c r="B33" s="151"/>
      <c r="C33" s="151"/>
      <c r="D33" s="151"/>
      <c r="E33" s="151"/>
      <c r="F33" s="151"/>
      <c r="G33" s="166">
        <f>SUM(G34:G35)</f>
        <v>1016479</v>
      </c>
      <c r="H33" s="166">
        <f>SUM(H34:H35)</f>
        <v>1008029</v>
      </c>
      <c r="I33" s="152">
        <f aca="true" t="shared" si="1" ref="I33:I38">H33/G33</f>
        <v>0.9916869900903019</v>
      </c>
    </row>
    <row r="34" spans="1:9" s="20" customFormat="1" ht="12.75">
      <c r="A34" s="151" t="s">
        <v>31</v>
      </c>
      <c r="B34" s="151"/>
      <c r="C34" s="151"/>
      <c r="D34" s="151"/>
      <c r="E34" s="151"/>
      <c r="F34" s="151"/>
      <c r="G34" s="166">
        <v>45854</v>
      </c>
      <c r="H34" s="166">
        <v>33529</v>
      </c>
      <c r="I34" s="152">
        <f t="shared" si="1"/>
        <v>0.7312121079949404</v>
      </c>
    </row>
    <row r="35" spans="1:9" s="20" customFormat="1" ht="12.75">
      <c r="A35" s="151" t="s">
        <v>531</v>
      </c>
      <c r="B35" s="151"/>
      <c r="C35" s="151"/>
      <c r="D35" s="151"/>
      <c r="E35" s="151"/>
      <c r="F35" s="151"/>
      <c r="G35" s="166">
        <v>970625</v>
      </c>
      <c r="H35" s="166">
        <v>974500</v>
      </c>
      <c r="I35" s="152">
        <f t="shared" si="1"/>
        <v>1.0039922730199613</v>
      </c>
    </row>
    <row r="36" spans="1:9" ht="12.75">
      <c r="A36" s="4" t="s">
        <v>334</v>
      </c>
      <c r="B36" s="4"/>
      <c r="C36" s="4"/>
      <c r="D36" s="4"/>
      <c r="E36" s="4"/>
      <c r="F36" s="4"/>
      <c r="G36" s="161">
        <f>SUM(G37,G39)</f>
        <v>28699</v>
      </c>
      <c r="H36" s="161">
        <f>SUM(H37,H39)</f>
        <v>24913</v>
      </c>
      <c r="I36" s="78">
        <f t="shared" si="1"/>
        <v>0.8680790271438029</v>
      </c>
    </row>
    <row r="37" spans="1:9" s="20" customFormat="1" ht="12.75">
      <c r="A37" s="151" t="s">
        <v>339</v>
      </c>
      <c r="B37" s="151"/>
      <c r="C37" s="151"/>
      <c r="D37" s="151"/>
      <c r="E37" s="151"/>
      <c r="F37" s="151"/>
      <c r="G37" s="166">
        <f>SUM(G38)</f>
        <v>23276</v>
      </c>
      <c r="H37" s="166">
        <f>SUM(H38)</f>
        <v>23433</v>
      </c>
      <c r="I37" s="152">
        <f t="shared" si="1"/>
        <v>1.0067451452139542</v>
      </c>
    </row>
    <row r="38" spans="1:9" ht="12.75">
      <c r="A38" s="151" t="s">
        <v>527</v>
      </c>
      <c r="G38" s="166">
        <v>23276</v>
      </c>
      <c r="H38" s="166">
        <v>23433</v>
      </c>
      <c r="I38" s="152">
        <f t="shared" si="1"/>
        <v>1.0067451452139542</v>
      </c>
    </row>
    <row r="39" spans="1:9" s="20" customFormat="1" ht="12.75">
      <c r="A39" s="151" t="s">
        <v>354</v>
      </c>
      <c r="B39" s="151"/>
      <c r="C39" s="151"/>
      <c r="D39" s="151"/>
      <c r="E39" s="151"/>
      <c r="F39" s="151"/>
      <c r="G39" s="166">
        <f>SUM(G40)</f>
        <v>5423</v>
      </c>
      <c r="H39" s="166">
        <f>SUM(H40)</f>
        <v>1480</v>
      </c>
      <c r="I39" s="152">
        <f>H39/G39</f>
        <v>0.272911672505993</v>
      </c>
    </row>
    <row r="40" spans="1:9" ht="12.75">
      <c r="A40" s="151" t="s">
        <v>527</v>
      </c>
      <c r="G40" s="166">
        <v>5423</v>
      </c>
      <c r="H40" s="166">
        <v>1480</v>
      </c>
      <c r="I40" s="152">
        <f>H40/G40</f>
        <v>0.272911672505993</v>
      </c>
    </row>
    <row r="41" spans="1:9" ht="12.75">
      <c r="A41" s="4" t="s">
        <v>355</v>
      </c>
      <c r="B41" s="4"/>
      <c r="C41" s="4"/>
      <c r="D41" s="4"/>
      <c r="E41" s="4"/>
      <c r="F41" s="4"/>
      <c r="G41" s="153"/>
      <c r="H41" s="153"/>
      <c r="I41" s="25"/>
    </row>
    <row r="42" spans="1:9" ht="12.75">
      <c r="A42" s="4" t="s">
        <v>356</v>
      </c>
      <c r="B42" s="4"/>
      <c r="C42" s="4"/>
      <c r="D42" s="4"/>
      <c r="E42" s="4"/>
      <c r="F42" s="4"/>
      <c r="G42" s="153"/>
      <c r="H42" s="153"/>
      <c r="I42" s="25"/>
    </row>
    <row r="43" spans="1:9" ht="12.75">
      <c r="A43" s="4" t="s">
        <v>367</v>
      </c>
      <c r="B43" s="4"/>
      <c r="C43" s="4"/>
      <c r="D43" s="4"/>
      <c r="E43" s="4"/>
      <c r="F43" s="4"/>
      <c r="G43" s="153"/>
      <c r="H43" s="153"/>
      <c r="I43" s="25"/>
    </row>
    <row r="44" spans="1:9" ht="12.75">
      <c r="A44" s="4" t="s">
        <v>368</v>
      </c>
      <c r="B44" s="4"/>
      <c r="C44" s="4"/>
      <c r="D44" s="4"/>
      <c r="E44" s="4"/>
      <c r="F44" s="4"/>
      <c r="G44" s="161">
        <f>SUM(G46)</f>
        <v>524</v>
      </c>
      <c r="H44" s="161">
        <f>SUM(H46)</f>
        <v>510</v>
      </c>
      <c r="I44" s="78">
        <f>H44/G44</f>
        <v>0.9732824427480916</v>
      </c>
    </row>
    <row r="45" spans="1:9" s="20" customFormat="1" ht="12.75">
      <c r="A45" s="151" t="s">
        <v>369</v>
      </c>
      <c r="B45" s="151"/>
      <c r="C45" s="151"/>
      <c r="D45" s="151"/>
      <c r="E45" s="151"/>
      <c r="F45" s="151"/>
      <c r="G45" s="166"/>
      <c r="H45" s="166"/>
      <c r="I45" s="152"/>
    </row>
    <row r="46" spans="1:9" s="20" customFormat="1" ht="12.75">
      <c r="A46" s="151" t="s">
        <v>510</v>
      </c>
      <c r="B46" s="151"/>
      <c r="C46" s="151"/>
      <c r="D46" s="151"/>
      <c r="E46" s="151"/>
      <c r="F46" s="151"/>
      <c r="G46" s="166">
        <f>SUM(G47)</f>
        <v>524</v>
      </c>
      <c r="H46" s="166">
        <f>SUM(H47)</f>
        <v>510</v>
      </c>
      <c r="I46" s="152">
        <f>H46/G46</f>
        <v>0.9732824427480916</v>
      </c>
    </row>
    <row r="47" spans="1:9" s="20" customFormat="1" ht="12.75">
      <c r="A47" s="151" t="s">
        <v>29</v>
      </c>
      <c r="B47" s="151"/>
      <c r="C47" s="151"/>
      <c r="D47" s="151"/>
      <c r="E47" s="151"/>
      <c r="F47" s="151"/>
      <c r="G47" s="166">
        <v>524</v>
      </c>
      <c r="H47" s="166">
        <v>510</v>
      </c>
      <c r="I47" s="152">
        <f>H47/G47</f>
        <v>0.9732824427480916</v>
      </c>
    </row>
    <row r="48" spans="1:9" ht="12.75">
      <c r="A48" s="4" t="s">
        <v>370</v>
      </c>
      <c r="B48" s="4"/>
      <c r="C48" s="4"/>
      <c r="D48" s="4"/>
      <c r="E48" s="4"/>
      <c r="F48" s="4"/>
      <c r="G48" s="161">
        <f>SUM(G49)</f>
        <v>500</v>
      </c>
      <c r="H48" s="161">
        <f>SUM(H49)</f>
        <v>500</v>
      </c>
      <c r="I48" s="78">
        <f>H48/G48</f>
        <v>1</v>
      </c>
    </row>
    <row r="49" spans="1:9" s="20" customFormat="1" ht="12.75">
      <c r="A49" s="151" t="s">
        <v>371</v>
      </c>
      <c r="B49" s="151"/>
      <c r="C49" s="151"/>
      <c r="D49" s="151"/>
      <c r="E49" s="151"/>
      <c r="F49" s="151"/>
      <c r="G49" s="166">
        <f>SUM(G50)</f>
        <v>500</v>
      </c>
      <c r="H49" s="166">
        <f>SUM(H50)</f>
        <v>500</v>
      </c>
      <c r="I49" s="152">
        <f>H49/G49</f>
        <v>1</v>
      </c>
    </row>
    <row r="50" spans="1:9" ht="12.75">
      <c r="A50" s="151" t="s">
        <v>527</v>
      </c>
      <c r="G50" s="166">
        <v>500</v>
      </c>
      <c r="H50" s="166">
        <v>500</v>
      </c>
      <c r="I50" s="152">
        <f>H50/G50</f>
        <v>1</v>
      </c>
    </row>
    <row r="51" spans="1:9" ht="12.75">
      <c r="A51" s="4" t="s">
        <v>372</v>
      </c>
      <c r="B51" s="4"/>
      <c r="C51" s="4"/>
      <c r="D51" s="4"/>
      <c r="E51" s="4"/>
      <c r="F51" s="4"/>
      <c r="G51" s="153"/>
      <c r="H51" s="153"/>
      <c r="I51" s="25"/>
    </row>
    <row r="52" spans="1:9" ht="12.75">
      <c r="A52" s="4" t="s">
        <v>373</v>
      </c>
      <c r="B52" s="4"/>
      <c r="C52" s="4"/>
      <c r="D52" s="4"/>
      <c r="E52" s="4"/>
      <c r="F52" s="4"/>
      <c r="G52" s="161">
        <f>SUM(G53)</f>
        <v>700</v>
      </c>
      <c r="H52" s="161">
        <f>SUM(H53)</f>
        <v>1000</v>
      </c>
      <c r="I52" s="78">
        <f>H52/G52</f>
        <v>1.4285714285714286</v>
      </c>
    </row>
    <row r="53" spans="1:9" s="20" customFormat="1" ht="12.75">
      <c r="A53" s="151" t="s">
        <v>374</v>
      </c>
      <c r="B53" s="151"/>
      <c r="C53" s="151"/>
      <c r="D53" s="151"/>
      <c r="E53" s="151"/>
      <c r="F53" s="151"/>
      <c r="G53" s="166">
        <f>SUM(G54)</f>
        <v>700</v>
      </c>
      <c r="H53" s="166">
        <f>SUM(H54)</f>
        <v>1000</v>
      </c>
      <c r="I53" s="152">
        <f>H53/G53</f>
        <v>1.4285714285714286</v>
      </c>
    </row>
    <row r="54" spans="1:9" ht="12.75">
      <c r="A54" s="151" t="s">
        <v>527</v>
      </c>
      <c r="G54" s="166">
        <v>700</v>
      </c>
      <c r="H54" s="166">
        <v>1000</v>
      </c>
      <c r="I54" s="152">
        <f>H54/G54</f>
        <v>1.4285714285714286</v>
      </c>
    </row>
    <row r="55" spans="1:9" ht="12.75">
      <c r="A55" s="4" t="s">
        <v>375</v>
      </c>
      <c r="B55" s="4"/>
      <c r="C55" s="4"/>
      <c r="D55" s="4"/>
      <c r="E55" s="4"/>
      <c r="F55" s="4"/>
      <c r="G55" s="153"/>
      <c r="H55" s="153"/>
      <c r="I55" s="25"/>
    </row>
    <row r="56" spans="1:9" ht="12.75">
      <c r="A56" s="4" t="s">
        <v>376</v>
      </c>
      <c r="B56" s="4"/>
      <c r="C56" s="4"/>
      <c r="D56" s="4"/>
      <c r="E56" s="4"/>
      <c r="F56" s="4"/>
      <c r="G56" s="153"/>
      <c r="H56" s="153"/>
      <c r="I56" s="25"/>
    </row>
    <row r="57" spans="1:9" ht="12.75">
      <c r="A57" s="4" t="s">
        <v>377</v>
      </c>
      <c r="B57" s="4"/>
      <c r="C57" s="4"/>
      <c r="D57" s="4"/>
      <c r="E57" s="4"/>
      <c r="F57" s="4"/>
      <c r="G57" s="153"/>
      <c r="H57" s="153"/>
      <c r="I57" s="25"/>
    </row>
    <row r="58" spans="1:9" ht="12.75">
      <c r="A58" s="4" t="s">
        <v>389</v>
      </c>
      <c r="B58" s="4"/>
      <c r="C58" s="4"/>
      <c r="D58" s="4"/>
      <c r="E58" s="4"/>
      <c r="F58" s="4"/>
      <c r="G58" s="161"/>
      <c r="H58" s="161"/>
      <c r="I58" s="78"/>
    </row>
    <row r="59" spans="1:9" ht="12.75">
      <c r="A59" s="4" t="s">
        <v>390</v>
      </c>
      <c r="B59" s="4"/>
      <c r="C59" s="4"/>
      <c r="D59" s="4"/>
      <c r="E59" s="4"/>
      <c r="F59" s="4"/>
      <c r="G59" s="161">
        <f>SUM(G64,G74,G77,G70)</f>
        <v>2066573</v>
      </c>
      <c r="H59" s="161">
        <f>SUM(H64,H74,H77,H70)</f>
        <v>2435006</v>
      </c>
      <c r="I59" s="78">
        <f>H59/G59</f>
        <v>1.1782821124634841</v>
      </c>
    </row>
    <row r="60" spans="1:9" s="20" customFormat="1" ht="12.75">
      <c r="A60" s="151" t="s">
        <v>443</v>
      </c>
      <c r="B60" s="151"/>
      <c r="C60" s="151"/>
      <c r="D60" s="151"/>
      <c r="E60" s="151"/>
      <c r="F60" s="151"/>
      <c r="G60" s="166"/>
      <c r="H60" s="166"/>
      <c r="I60" s="152"/>
    </row>
    <row r="61" spans="1:9" s="20" customFormat="1" ht="12.75">
      <c r="A61" s="151" t="s">
        <v>444</v>
      </c>
      <c r="B61" s="151"/>
      <c r="C61" s="151"/>
      <c r="D61" s="151"/>
      <c r="E61" s="151"/>
      <c r="F61" s="151"/>
      <c r="G61" s="166"/>
      <c r="H61" s="166"/>
      <c r="I61" s="152"/>
    </row>
    <row r="62" spans="1:9" s="20" customFormat="1" ht="12.75">
      <c r="A62" s="151" t="s">
        <v>391</v>
      </c>
      <c r="B62" s="151"/>
      <c r="C62" s="151"/>
      <c r="D62" s="151"/>
      <c r="E62" s="151"/>
      <c r="F62" s="151"/>
      <c r="G62" s="166"/>
      <c r="H62" s="166"/>
      <c r="I62" s="152"/>
    </row>
    <row r="63" spans="1:9" s="20" customFormat="1" ht="12.75">
      <c r="A63" s="151" t="s">
        <v>62</v>
      </c>
      <c r="B63" s="151"/>
      <c r="C63" s="151"/>
      <c r="D63" s="151"/>
      <c r="E63" s="151"/>
      <c r="F63" s="151"/>
      <c r="G63" s="166"/>
      <c r="H63" s="166"/>
      <c r="I63" s="152"/>
    </row>
    <row r="64" spans="1:9" s="20" customFormat="1" ht="12.75">
      <c r="A64" s="151" t="s">
        <v>395</v>
      </c>
      <c r="B64" s="151"/>
      <c r="C64" s="151"/>
      <c r="D64" s="151"/>
      <c r="E64" s="151"/>
      <c r="F64" s="151"/>
      <c r="G64" s="166">
        <f>SUM(G65:G65)</f>
        <v>706038</v>
      </c>
      <c r="H64" s="166">
        <v>779456</v>
      </c>
      <c r="I64" s="152">
        <f>H64/G64</f>
        <v>1.103985904441404</v>
      </c>
    </row>
    <row r="65" spans="1:9" ht="12.75">
      <c r="A65" s="151" t="s">
        <v>29</v>
      </c>
      <c r="G65" s="166">
        <v>706038</v>
      </c>
      <c r="H65" s="166">
        <v>779456</v>
      </c>
      <c r="I65" s="152">
        <f>H65/G65</f>
        <v>1.103985904441404</v>
      </c>
    </row>
    <row r="66" spans="1:9" s="20" customFormat="1" ht="12.75">
      <c r="A66" s="151" t="s">
        <v>396</v>
      </c>
      <c r="B66" s="151"/>
      <c r="C66" s="151"/>
      <c r="D66" s="151"/>
      <c r="E66" s="151"/>
      <c r="F66" s="151"/>
      <c r="G66" s="166"/>
      <c r="H66" s="166"/>
      <c r="I66" s="168"/>
    </row>
    <row r="67" spans="1:9" s="20" customFormat="1" ht="12.75">
      <c r="A67" s="151" t="s">
        <v>528</v>
      </c>
      <c r="B67" s="151"/>
      <c r="C67" s="151"/>
      <c r="D67" s="151"/>
      <c r="E67" s="151"/>
      <c r="F67" s="151"/>
      <c r="G67" s="166"/>
      <c r="H67" s="166"/>
      <c r="I67" s="168"/>
    </row>
    <row r="68" spans="1:9" s="20" customFormat="1" ht="12.75">
      <c r="A68" s="151" t="s">
        <v>529</v>
      </c>
      <c r="B68" s="151"/>
      <c r="C68" s="151"/>
      <c r="D68" s="151"/>
      <c r="E68" s="151"/>
      <c r="F68" s="151"/>
      <c r="G68" s="166"/>
      <c r="H68" s="166"/>
      <c r="I68" s="168"/>
    </row>
    <row r="69" spans="1:9" s="20" customFormat="1" ht="12.75">
      <c r="A69" s="151" t="s">
        <v>530</v>
      </c>
      <c r="B69" s="151"/>
      <c r="C69" s="151"/>
      <c r="D69" s="151"/>
      <c r="E69" s="151"/>
      <c r="F69" s="151"/>
      <c r="G69" s="166"/>
      <c r="H69" s="166"/>
      <c r="I69" s="168"/>
    </row>
    <row r="70" spans="1:9" s="20" customFormat="1" ht="12.75">
      <c r="A70" s="151" t="s">
        <v>400</v>
      </c>
      <c r="B70" s="151"/>
      <c r="C70" s="151"/>
      <c r="D70" s="151"/>
      <c r="E70" s="151"/>
      <c r="F70" s="151"/>
      <c r="G70" s="166">
        <f>SUM(G71:G71)</f>
        <v>712224</v>
      </c>
      <c r="H70" s="166">
        <v>934509</v>
      </c>
      <c r="I70" s="168">
        <f>H70/G70</f>
        <v>1.3120998449925867</v>
      </c>
    </row>
    <row r="71" spans="1:9" s="20" customFormat="1" ht="12.75">
      <c r="A71" s="151" t="s">
        <v>527</v>
      </c>
      <c r="B71" s="151"/>
      <c r="C71" s="151"/>
      <c r="D71" s="151"/>
      <c r="E71" s="151"/>
      <c r="F71" s="151"/>
      <c r="G71" s="166">
        <v>712224</v>
      </c>
      <c r="H71" s="166">
        <v>934509</v>
      </c>
      <c r="I71" s="168">
        <f>H71/G71</f>
        <v>1.3120998449925867</v>
      </c>
    </row>
    <row r="72" spans="1:9" s="20" customFormat="1" ht="12.75">
      <c r="A72" s="151" t="s">
        <v>492</v>
      </c>
      <c r="B72" s="151"/>
      <c r="C72" s="151"/>
      <c r="D72" s="151"/>
      <c r="E72" s="151"/>
      <c r="F72" s="151"/>
      <c r="G72" s="166"/>
      <c r="H72" s="166"/>
      <c r="I72" s="168"/>
    </row>
    <row r="73" spans="1:9" s="20" customFormat="1" ht="12.75">
      <c r="A73" s="151" t="s">
        <v>532</v>
      </c>
      <c r="B73" s="151"/>
      <c r="C73" s="151"/>
      <c r="D73" s="151"/>
      <c r="E73" s="151"/>
      <c r="F73" s="151"/>
      <c r="G73" s="166"/>
      <c r="H73" s="166"/>
      <c r="I73" s="168"/>
    </row>
    <row r="74" spans="1:9" s="20" customFormat="1" ht="12.75">
      <c r="A74" s="151" t="s">
        <v>494</v>
      </c>
      <c r="B74" s="151"/>
      <c r="C74" s="151"/>
      <c r="D74" s="151"/>
      <c r="E74" s="151"/>
      <c r="F74" s="151"/>
      <c r="G74" s="166">
        <f>SUM(G75:G75)</f>
        <v>55479</v>
      </c>
      <c r="H74" s="166">
        <f>SUM(H75:H75)</f>
        <v>46175</v>
      </c>
      <c r="I74" s="152">
        <f>H74/G74</f>
        <v>0.8322969051352764</v>
      </c>
    </row>
    <row r="75" spans="1:9" ht="12.75">
      <c r="A75" s="151" t="s">
        <v>527</v>
      </c>
      <c r="G75" s="166">
        <v>55479</v>
      </c>
      <c r="H75" s="166">
        <v>46175</v>
      </c>
      <c r="I75" s="152">
        <f>H75/G75</f>
        <v>0.8322969051352764</v>
      </c>
    </row>
    <row r="76" spans="1:9" s="20" customFormat="1" ht="12.75">
      <c r="A76" s="151" t="s">
        <v>448</v>
      </c>
      <c r="B76" s="151"/>
      <c r="C76" s="151"/>
      <c r="D76" s="151"/>
      <c r="E76" s="151"/>
      <c r="F76" s="151"/>
      <c r="G76" s="166"/>
      <c r="H76" s="166"/>
      <c r="I76" s="152"/>
    </row>
    <row r="77" spans="1:9" s="20" customFormat="1" ht="12.75">
      <c r="A77" s="151" t="s">
        <v>449</v>
      </c>
      <c r="B77" s="151"/>
      <c r="C77" s="151"/>
      <c r="D77" s="151"/>
      <c r="E77" s="151"/>
      <c r="F77" s="151"/>
      <c r="G77" s="166">
        <f>SUM(G78)</f>
        <v>592832</v>
      </c>
      <c r="H77" s="166">
        <f>SUM(H78)</f>
        <v>674866</v>
      </c>
      <c r="I77" s="152">
        <f>H77/G77</f>
        <v>1.138376470905754</v>
      </c>
    </row>
    <row r="78" spans="1:9" ht="12.75">
      <c r="A78" s="151" t="s">
        <v>527</v>
      </c>
      <c r="G78" s="166">
        <v>592832</v>
      </c>
      <c r="H78" s="166">
        <v>674866</v>
      </c>
      <c r="I78" s="152">
        <f>H78/G78</f>
        <v>1.138376470905754</v>
      </c>
    </row>
    <row r="79" spans="1:9" ht="12.75">
      <c r="A79" s="4" t="s">
        <v>450</v>
      </c>
      <c r="B79" s="4"/>
      <c r="C79" s="4"/>
      <c r="D79" s="4"/>
      <c r="E79" s="4"/>
      <c r="F79" s="4"/>
      <c r="G79" s="161">
        <f>SUM(G81,G84)</f>
        <v>2251445</v>
      </c>
      <c r="H79" s="161">
        <f>SUM(H81,H84)</f>
        <v>2667321</v>
      </c>
      <c r="I79" s="78">
        <f>H79/G79</f>
        <v>1.184715149603921</v>
      </c>
    </row>
    <row r="80" spans="1:9" s="20" customFormat="1" ht="12.75">
      <c r="A80" s="151" t="s">
        <v>451</v>
      </c>
      <c r="B80" s="151"/>
      <c r="C80" s="151"/>
      <c r="D80" s="151"/>
      <c r="E80" s="151"/>
      <c r="F80" s="151"/>
      <c r="G80" s="166"/>
      <c r="H80" s="166"/>
      <c r="I80" s="152"/>
    </row>
    <row r="81" spans="1:9" s="20" customFormat="1" ht="12.75">
      <c r="A81" s="151" t="s">
        <v>452</v>
      </c>
      <c r="B81" s="151"/>
      <c r="C81" s="151"/>
      <c r="D81" s="151"/>
      <c r="E81" s="151"/>
      <c r="F81" s="151"/>
      <c r="G81" s="166">
        <f>SUM(G82)</f>
        <v>1610162</v>
      </c>
      <c r="H81" s="166">
        <f>SUM(H82)</f>
        <v>1662618</v>
      </c>
      <c r="I81" s="152">
        <f>H81/G81</f>
        <v>1.0325780884159481</v>
      </c>
    </row>
    <row r="82" spans="1:9" ht="12.75">
      <c r="A82" s="151" t="s">
        <v>527</v>
      </c>
      <c r="G82" s="166">
        <v>1610162</v>
      </c>
      <c r="H82" s="166">
        <v>1662618</v>
      </c>
      <c r="I82" s="152">
        <f>H82/G82</f>
        <v>1.0325780884159481</v>
      </c>
    </row>
    <row r="83" spans="1:9" s="20" customFormat="1" ht="12.75">
      <c r="A83" s="151" t="s">
        <v>317</v>
      </c>
      <c r="B83" s="151"/>
      <c r="C83" s="151"/>
      <c r="D83" s="151"/>
      <c r="E83" s="151"/>
      <c r="F83" s="151"/>
      <c r="G83" s="166"/>
      <c r="H83" s="166"/>
      <c r="I83" s="152"/>
    </row>
    <row r="84" spans="1:9" s="20" customFormat="1" ht="12.75">
      <c r="A84" s="151" t="s">
        <v>318</v>
      </c>
      <c r="B84" s="151"/>
      <c r="C84" s="151"/>
      <c r="D84" s="151"/>
      <c r="E84" s="151"/>
      <c r="F84" s="151"/>
      <c r="G84" s="166">
        <f>SUM(G85:G85)</f>
        <v>641283</v>
      </c>
      <c r="H84" s="166">
        <f>SUM(H85:H85)</f>
        <v>1004703</v>
      </c>
      <c r="I84" s="152">
        <f aca="true" t="shared" si="2" ref="I84:I90">H84/G84</f>
        <v>1.5667076782013558</v>
      </c>
    </row>
    <row r="85" spans="1:9" ht="12.75">
      <c r="A85" s="151" t="s">
        <v>527</v>
      </c>
      <c r="G85" s="166">
        <v>641283</v>
      </c>
      <c r="H85" s="166">
        <v>1004703</v>
      </c>
      <c r="I85" s="152">
        <f t="shared" si="2"/>
        <v>1.5667076782013558</v>
      </c>
    </row>
    <row r="86" spans="1:9" ht="12.75">
      <c r="A86" s="4" t="s">
        <v>453</v>
      </c>
      <c r="B86" s="4"/>
      <c r="C86" s="4"/>
      <c r="D86" s="4"/>
      <c r="E86" s="4"/>
      <c r="F86" s="4"/>
      <c r="G86" s="161">
        <f>SUM(G87,G89,G91)</f>
        <v>202159.8</v>
      </c>
      <c r="H86" s="161">
        <f>SUM(H87,H89,H91)</f>
        <v>54063.2</v>
      </c>
      <c r="I86" s="78">
        <f t="shared" si="2"/>
        <v>0.26742804454693764</v>
      </c>
    </row>
    <row r="87" spans="1:9" s="20" customFormat="1" ht="12.75">
      <c r="A87" s="151" t="s">
        <v>454</v>
      </c>
      <c r="B87" s="151"/>
      <c r="C87" s="151"/>
      <c r="D87" s="151"/>
      <c r="E87" s="151"/>
      <c r="F87" s="151"/>
      <c r="G87" s="166">
        <f>SUM(G88:G88)</f>
        <v>117924.4</v>
      </c>
      <c r="H87" s="166">
        <f>SUM(H88:H88)</f>
        <v>28952.6</v>
      </c>
      <c r="I87" s="152">
        <f t="shared" si="2"/>
        <v>0.24551831512392686</v>
      </c>
    </row>
    <row r="88" spans="1:9" ht="12.75">
      <c r="A88" s="151" t="s">
        <v>29</v>
      </c>
      <c r="G88" s="166">
        <v>117924.4</v>
      </c>
      <c r="H88" s="166">
        <v>28952.6</v>
      </c>
      <c r="I88" s="152">
        <f t="shared" si="2"/>
        <v>0.24551831512392686</v>
      </c>
    </row>
    <row r="89" spans="1:9" s="20" customFormat="1" ht="12.75">
      <c r="A89" s="151" t="s">
        <v>455</v>
      </c>
      <c r="B89" s="151"/>
      <c r="C89" s="151"/>
      <c r="D89" s="151"/>
      <c r="E89" s="151"/>
      <c r="F89" s="151"/>
      <c r="G89" s="166">
        <f>SUM(G90:G90)</f>
        <v>84235.4</v>
      </c>
      <c r="H89" s="166">
        <f>SUM(H90:H90)</f>
        <v>16425.6</v>
      </c>
      <c r="I89" s="152">
        <f t="shared" si="2"/>
        <v>0.19499640293748233</v>
      </c>
    </row>
    <row r="90" spans="1:9" ht="12.75">
      <c r="A90" s="151" t="s">
        <v>29</v>
      </c>
      <c r="G90" s="166">
        <v>84235.4</v>
      </c>
      <c r="H90" s="166">
        <v>16425.6</v>
      </c>
      <c r="I90" s="152">
        <f t="shared" si="2"/>
        <v>0.19499640293748233</v>
      </c>
    </row>
    <row r="91" spans="1:9" s="20" customFormat="1" ht="12.75">
      <c r="A91" s="151" t="s">
        <v>3</v>
      </c>
      <c r="B91" s="151"/>
      <c r="C91" s="151"/>
      <c r="D91" s="151"/>
      <c r="E91" s="151"/>
      <c r="F91" s="151"/>
      <c r="G91" s="166">
        <f>SUM(G92)</f>
        <v>0</v>
      </c>
      <c r="H91" s="166">
        <f>SUM(H92)</f>
        <v>8685</v>
      </c>
      <c r="I91" s="152">
        <v>0</v>
      </c>
    </row>
    <row r="92" spans="1:9" ht="12.75">
      <c r="A92" s="151" t="s">
        <v>29</v>
      </c>
      <c r="G92" s="166">
        <v>0</v>
      </c>
      <c r="H92" s="166">
        <v>8685</v>
      </c>
      <c r="I92" s="152">
        <v>0</v>
      </c>
    </row>
    <row r="93" spans="1:9" ht="12.75">
      <c r="A93" s="4" t="s">
        <v>319</v>
      </c>
      <c r="B93" s="4"/>
      <c r="C93" s="4"/>
      <c r="D93" s="4"/>
      <c r="E93" s="4"/>
      <c r="F93" s="4"/>
      <c r="G93" s="161">
        <f>SUM(G105,G107,G97,G102,G109)</f>
        <v>634188</v>
      </c>
      <c r="H93" s="161">
        <f>SUM(H105,H107,H97,H102,H109)</f>
        <v>640125</v>
      </c>
      <c r="I93" s="78">
        <f>H93/G93</f>
        <v>1.0093615773240743</v>
      </c>
    </row>
    <row r="94" spans="1:9" s="151" customFormat="1" ht="12.75">
      <c r="A94" s="151" t="s">
        <v>63</v>
      </c>
      <c r="G94" s="165"/>
      <c r="H94" s="165"/>
      <c r="I94" s="150"/>
    </row>
    <row r="95" spans="1:9" s="151" customFormat="1" ht="12.75">
      <c r="A95" s="151" t="s">
        <v>64</v>
      </c>
      <c r="G95" s="165"/>
      <c r="H95" s="165"/>
      <c r="I95" s="150"/>
    </row>
    <row r="96" spans="1:9" s="151" customFormat="1" ht="12.75">
      <c r="A96" s="151" t="s">
        <v>438</v>
      </c>
      <c r="G96" s="165"/>
      <c r="H96" s="165"/>
      <c r="I96" s="150"/>
    </row>
    <row r="97" spans="1:9" s="151" customFormat="1" ht="12.75">
      <c r="A97" s="151" t="s">
        <v>439</v>
      </c>
      <c r="G97" s="166">
        <f>SUM(G98:G98)</f>
        <v>523378</v>
      </c>
      <c r="H97" s="166">
        <f>SUM(H98:H98)</f>
        <v>530500</v>
      </c>
      <c r="I97" s="152">
        <f>H97/G97</f>
        <v>1.0136077557711636</v>
      </c>
    </row>
    <row r="98" spans="1:9" ht="12.75">
      <c r="A98" s="151" t="s">
        <v>29</v>
      </c>
      <c r="G98" s="166">
        <v>523378</v>
      </c>
      <c r="H98" s="166">
        <v>530500</v>
      </c>
      <c r="I98" s="152">
        <f>H98/G98</f>
        <v>1.0136077557711636</v>
      </c>
    </row>
    <row r="99" spans="1:9" s="20" customFormat="1" ht="12.75">
      <c r="A99" s="20" t="s">
        <v>228</v>
      </c>
      <c r="G99" s="162"/>
      <c r="H99" s="162"/>
      <c r="I99" s="77"/>
    </row>
    <row r="100" spans="1:9" s="20" customFormat="1" ht="12.75">
      <c r="A100" s="20" t="s">
        <v>225</v>
      </c>
      <c r="G100" s="162"/>
      <c r="H100" s="162"/>
      <c r="I100" s="77"/>
    </row>
    <row r="101" spans="1:9" s="20" customFormat="1" ht="12.75">
      <c r="A101" s="20" t="s">
        <v>226</v>
      </c>
      <c r="G101" s="162"/>
      <c r="H101" s="162"/>
      <c r="I101" s="77"/>
    </row>
    <row r="102" spans="1:9" s="20" customFormat="1" ht="12.75">
      <c r="A102" s="20" t="s">
        <v>227</v>
      </c>
      <c r="G102" s="162">
        <f>SUM(G103)</f>
        <v>300</v>
      </c>
      <c r="H102" s="162">
        <f>SUM(H103)</f>
        <v>0</v>
      </c>
      <c r="I102" s="77">
        <f>H102/G102</f>
        <v>0</v>
      </c>
    </row>
    <row r="103" spans="1:9" s="4" customFormat="1" ht="12.75">
      <c r="A103" s="20" t="s">
        <v>29</v>
      </c>
      <c r="B103"/>
      <c r="C103"/>
      <c r="D103"/>
      <c r="E103"/>
      <c r="F103"/>
      <c r="G103" s="162">
        <v>300</v>
      </c>
      <c r="H103" s="162">
        <v>0</v>
      </c>
      <c r="I103" s="77">
        <f>H103/G103</f>
        <v>0</v>
      </c>
    </row>
    <row r="104" spans="1:9" s="20" customFormat="1" ht="12.75">
      <c r="A104" s="151" t="s">
        <v>320</v>
      </c>
      <c r="B104" s="151"/>
      <c r="C104" s="151"/>
      <c r="D104" s="151"/>
      <c r="E104" s="151"/>
      <c r="F104" s="151"/>
      <c r="G104" s="166"/>
      <c r="H104" s="166"/>
      <c r="I104" s="152"/>
    </row>
    <row r="105" spans="1:9" s="20" customFormat="1" ht="12.75">
      <c r="A105" s="151" t="s">
        <v>266</v>
      </c>
      <c r="B105" s="151"/>
      <c r="C105" s="151"/>
      <c r="D105" s="151"/>
      <c r="E105" s="151"/>
      <c r="F105" s="151"/>
      <c r="G105" s="166">
        <f>SUM(G106)</f>
        <v>29000</v>
      </c>
      <c r="H105" s="166">
        <f>SUM(H106)</f>
        <v>36000</v>
      </c>
      <c r="I105" s="152">
        <f aca="true" t="shared" si="3" ref="I105:I110">H105/G105</f>
        <v>1.2413793103448276</v>
      </c>
    </row>
    <row r="106" spans="1:9" ht="12.75">
      <c r="A106" s="151" t="s">
        <v>29</v>
      </c>
      <c r="G106" s="166">
        <v>29000</v>
      </c>
      <c r="H106" s="166">
        <v>36000</v>
      </c>
      <c r="I106" s="152">
        <f t="shared" si="3"/>
        <v>1.2413793103448276</v>
      </c>
    </row>
    <row r="107" spans="1:9" s="20" customFormat="1" ht="12.75">
      <c r="A107" s="151" t="s">
        <v>321</v>
      </c>
      <c r="B107" s="151"/>
      <c r="C107" s="151"/>
      <c r="D107" s="151"/>
      <c r="E107" s="151"/>
      <c r="F107" s="151"/>
      <c r="G107" s="166">
        <f>SUM(G108:G108)</f>
        <v>65210</v>
      </c>
      <c r="H107" s="166">
        <f>SUM(H108:H108)</f>
        <v>63625</v>
      </c>
      <c r="I107" s="152">
        <f t="shared" si="3"/>
        <v>0.9756939119766906</v>
      </c>
    </row>
    <row r="108" spans="1:9" ht="12.75">
      <c r="A108" s="151" t="s">
        <v>527</v>
      </c>
      <c r="G108" s="166">
        <v>65210</v>
      </c>
      <c r="H108" s="166">
        <v>63625</v>
      </c>
      <c r="I108" s="152">
        <f t="shared" si="3"/>
        <v>0.9756939119766906</v>
      </c>
    </row>
    <row r="109" spans="1:9" s="20" customFormat="1" ht="12.75">
      <c r="A109" s="151" t="s">
        <v>136</v>
      </c>
      <c r="B109" s="151"/>
      <c r="C109" s="151"/>
      <c r="D109" s="151"/>
      <c r="E109" s="151"/>
      <c r="F109" s="151"/>
      <c r="G109" s="166">
        <f>SUM(G110)</f>
        <v>16300</v>
      </c>
      <c r="H109" s="166">
        <f>SUM(H110)</f>
        <v>10000</v>
      </c>
      <c r="I109" s="152">
        <f t="shared" si="3"/>
        <v>0.6134969325153374</v>
      </c>
    </row>
    <row r="110" spans="1:9" ht="12.75">
      <c r="A110" s="151" t="s">
        <v>29</v>
      </c>
      <c r="G110" s="166">
        <v>16300</v>
      </c>
      <c r="H110" s="166">
        <v>10000</v>
      </c>
      <c r="I110" s="152">
        <f t="shared" si="3"/>
        <v>0.6134969325153374</v>
      </c>
    </row>
    <row r="111" spans="1:9" ht="12.75">
      <c r="A111" s="4" t="s">
        <v>65</v>
      </c>
      <c r="B111" s="4"/>
      <c r="C111" s="4"/>
      <c r="D111" s="4"/>
      <c r="E111" s="4"/>
      <c r="F111" s="4"/>
      <c r="G111" s="153"/>
      <c r="H111" s="153"/>
      <c r="I111" s="25"/>
    </row>
    <row r="112" spans="1:9" ht="12.75">
      <c r="A112" s="4" t="s">
        <v>66</v>
      </c>
      <c r="B112" s="4"/>
      <c r="C112" s="4"/>
      <c r="D112" s="4"/>
      <c r="E112" s="4"/>
      <c r="F112" s="4"/>
      <c r="G112" s="161">
        <f>SUM(G116,G113)</f>
        <v>332</v>
      </c>
      <c r="H112" s="161">
        <f>SUM(H116,H113)</f>
        <v>29641</v>
      </c>
      <c r="I112" s="78">
        <f>H112/G112</f>
        <v>89.28012048192771</v>
      </c>
    </row>
    <row r="113" spans="1:9" s="20" customFormat="1" ht="12.75">
      <c r="A113" s="20" t="s">
        <v>677</v>
      </c>
      <c r="G113" s="162">
        <v>0</v>
      </c>
      <c r="H113" s="162">
        <v>29309</v>
      </c>
      <c r="I113" s="77">
        <v>0</v>
      </c>
    </row>
    <row r="114" spans="1:9" s="20" customFormat="1" ht="12.75">
      <c r="A114" s="20" t="s">
        <v>678</v>
      </c>
      <c r="G114" s="162">
        <v>0</v>
      </c>
      <c r="H114" s="162">
        <v>29309</v>
      </c>
      <c r="I114" s="77">
        <v>0</v>
      </c>
    </row>
    <row r="115" spans="1:9" s="20" customFormat="1" ht="12.75">
      <c r="A115" s="151" t="s">
        <v>67</v>
      </c>
      <c r="B115" s="151"/>
      <c r="C115" s="151"/>
      <c r="D115" s="151"/>
      <c r="E115" s="151"/>
      <c r="F115" s="151"/>
      <c r="G115" s="166"/>
      <c r="H115" s="166"/>
      <c r="I115" s="152"/>
    </row>
    <row r="116" spans="1:9" s="20" customFormat="1" ht="12.75">
      <c r="A116" s="151" t="s">
        <v>68</v>
      </c>
      <c r="B116" s="151"/>
      <c r="C116" s="151"/>
      <c r="D116" s="151"/>
      <c r="E116" s="151"/>
      <c r="F116" s="151"/>
      <c r="G116" s="166">
        <f>SUM(G117)</f>
        <v>332</v>
      </c>
      <c r="H116" s="166">
        <f>SUM(H117)</f>
        <v>332</v>
      </c>
      <c r="I116" s="152">
        <f>H116/G116</f>
        <v>1</v>
      </c>
    </row>
    <row r="117" spans="1:9" ht="12.75">
      <c r="A117" s="151" t="s">
        <v>527</v>
      </c>
      <c r="G117" s="166">
        <v>332</v>
      </c>
      <c r="H117" s="166">
        <v>332</v>
      </c>
      <c r="I117" s="152">
        <f>H117/G117</f>
        <v>1</v>
      </c>
    </row>
    <row r="118" spans="1:9" ht="12.75">
      <c r="A118" s="4"/>
      <c r="B118" s="4"/>
      <c r="C118" s="4"/>
      <c r="D118" s="4"/>
      <c r="E118" s="4"/>
      <c r="F118" s="4"/>
      <c r="G118" s="153"/>
      <c r="H118" s="153"/>
      <c r="I118" s="25"/>
    </row>
    <row r="120" spans="1:9" ht="12.75">
      <c r="A120" s="19" t="s">
        <v>463</v>
      </c>
      <c r="B120" s="19"/>
      <c r="C120" s="19"/>
      <c r="D120" s="19"/>
      <c r="E120" s="19"/>
      <c r="F120" s="19"/>
      <c r="G120" s="161">
        <f>SUM(G14,G21,G25,G28,G31,G36,G44,G48,G52,G59,G79,G86,G93,G112)</f>
        <v>6690367.8</v>
      </c>
      <c r="H120" s="161">
        <f>SUM(H14,H21,H25,H28,H31,H36,H44,H48,H52,H59,H79,H86,H93,H112)</f>
        <v>7274936.2</v>
      </c>
      <c r="I120" s="78">
        <f>H120/G120</f>
        <v>1.0873746283425554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6" sqref="A6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9.25390625" style="0" customWidth="1"/>
    <col min="4" max="4" width="10.00390625" style="0" customWidth="1"/>
    <col min="5" max="5" width="9.75390625" style="36" customWidth="1"/>
    <col min="6" max="6" width="10.875" style="36" customWidth="1"/>
    <col min="7" max="7" width="10.00390625" style="36" customWidth="1"/>
    <col min="9" max="9" width="6.75390625" style="0" customWidth="1"/>
  </cols>
  <sheetData>
    <row r="2" ht="12.75">
      <c r="A2" t="s">
        <v>690</v>
      </c>
    </row>
    <row r="3" ht="12.75">
      <c r="A3" t="s">
        <v>363</v>
      </c>
    </row>
    <row r="4" ht="12.75">
      <c r="A4" t="s">
        <v>364</v>
      </c>
    </row>
    <row r="9" spans="1:7" s="72" customFormat="1" ht="18">
      <c r="A9" s="72" t="s">
        <v>655</v>
      </c>
      <c r="E9" s="74"/>
      <c r="F9" s="74"/>
      <c r="G9" s="74"/>
    </row>
    <row r="10" spans="1:7" s="72" customFormat="1" ht="18">
      <c r="A10" s="72" t="s">
        <v>628</v>
      </c>
      <c r="E10" s="74"/>
      <c r="F10" s="74"/>
      <c r="G10" s="74"/>
    </row>
    <row r="11" spans="1:7" s="72" customFormat="1" ht="18">
      <c r="A11" s="72" t="s">
        <v>337</v>
      </c>
      <c r="E11" s="74"/>
      <c r="F11" s="74"/>
      <c r="G11" s="74"/>
    </row>
    <row r="16" spans="1:9" s="28" customFormat="1" ht="12.75">
      <c r="A16" s="67" t="s">
        <v>315</v>
      </c>
      <c r="B16" s="28" t="s">
        <v>257</v>
      </c>
      <c r="C16" s="67" t="s">
        <v>309</v>
      </c>
      <c r="D16" s="67" t="s">
        <v>165</v>
      </c>
      <c r="E16" s="76" t="s">
        <v>166</v>
      </c>
      <c r="F16" s="76" t="s">
        <v>167</v>
      </c>
      <c r="G16" s="75" t="s">
        <v>168</v>
      </c>
      <c r="I16" s="64"/>
    </row>
    <row r="17" spans="5:7" s="28" customFormat="1" ht="12.75">
      <c r="E17" s="39" t="s">
        <v>658</v>
      </c>
      <c r="F17" s="76" t="s">
        <v>338</v>
      </c>
      <c r="G17" s="39"/>
    </row>
    <row r="19" spans="1:2" ht="12.75">
      <c r="A19" s="73" t="s">
        <v>164</v>
      </c>
      <c r="B19" t="s">
        <v>170</v>
      </c>
    </row>
    <row r="20" ht="12.75">
      <c r="B20" t="s">
        <v>169</v>
      </c>
    </row>
    <row r="21" spans="2:7" ht="12.75">
      <c r="B21" t="s">
        <v>171</v>
      </c>
      <c r="G21" s="3"/>
    </row>
    <row r="22" spans="2:7" ht="12.75">
      <c r="B22" t="s">
        <v>172</v>
      </c>
      <c r="C22">
        <v>750</v>
      </c>
      <c r="D22">
        <v>75020</v>
      </c>
      <c r="E22" s="36">
        <v>11200</v>
      </c>
      <c r="F22" s="36">
        <v>18442</v>
      </c>
      <c r="G22" s="3">
        <f>F22/E22</f>
        <v>1.646607142857143</v>
      </c>
    </row>
    <row r="24" ht="12.75">
      <c r="F24" s="62"/>
    </row>
    <row r="25" spans="5:9" ht="12.75">
      <c r="E25" s="62"/>
      <c r="F25" s="62"/>
      <c r="G25" s="62"/>
      <c r="H25" s="62"/>
      <c r="I25" s="6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9.25390625" style="0" customWidth="1"/>
    <col min="4" max="4" width="10.00390625" style="0" customWidth="1"/>
    <col min="5" max="5" width="9.75390625" style="36" customWidth="1"/>
    <col min="6" max="6" width="10.875" style="36" customWidth="1"/>
    <col min="7" max="7" width="10.00390625" style="36" customWidth="1"/>
  </cols>
  <sheetData>
    <row r="2" ht="12.75">
      <c r="A2" t="s">
        <v>669</v>
      </c>
    </row>
    <row r="3" ht="12.75">
      <c r="A3" t="s">
        <v>363</v>
      </c>
    </row>
    <row r="4" ht="12.75">
      <c r="A4" t="s">
        <v>364</v>
      </c>
    </row>
    <row r="9" spans="1:7" ht="18">
      <c r="A9" s="72" t="s">
        <v>655</v>
      </c>
      <c r="B9" s="72"/>
      <c r="C9" s="72"/>
      <c r="D9" s="72"/>
      <c r="E9" s="74"/>
      <c r="F9" s="74"/>
      <c r="G9" s="74"/>
    </row>
    <row r="10" spans="1:7" ht="18">
      <c r="A10" s="72" t="s">
        <v>117</v>
      </c>
      <c r="B10" s="72"/>
      <c r="C10" s="72"/>
      <c r="D10" s="72"/>
      <c r="E10" s="74"/>
      <c r="F10" s="74"/>
      <c r="G10" s="74"/>
    </row>
    <row r="11" spans="1:7" ht="18">
      <c r="A11" s="72" t="s">
        <v>337</v>
      </c>
      <c r="B11" s="72"/>
      <c r="C11" s="72"/>
      <c r="D11" s="72"/>
      <c r="E11" s="74"/>
      <c r="F11" s="74"/>
      <c r="G11" s="74"/>
    </row>
    <row r="16" spans="1:7" ht="12.75">
      <c r="A16" s="67" t="s">
        <v>315</v>
      </c>
      <c r="B16" s="28" t="s">
        <v>257</v>
      </c>
      <c r="C16" s="67" t="s">
        <v>309</v>
      </c>
      <c r="D16" s="67" t="s">
        <v>165</v>
      </c>
      <c r="E16" s="76" t="s">
        <v>166</v>
      </c>
      <c r="F16" s="76" t="s">
        <v>167</v>
      </c>
      <c r="G16" s="75" t="s">
        <v>168</v>
      </c>
    </row>
    <row r="17" spans="1:7" ht="12.75">
      <c r="A17" s="28"/>
      <c r="B17" s="28"/>
      <c r="C17" s="28"/>
      <c r="D17" s="28"/>
      <c r="E17" s="39" t="s">
        <v>658</v>
      </c>
      <c r="F17" s="76" t="s">
        <v>338</v>
      </c>
      <c r="G17" s="39"/>
    </row>
    <row r="19" spans="1:2" ht="12.75">
      <c r="A19" s="73" t="s">
        <v>164</v>
      </c>
      <c r="B19" t="s">
        <v>119</v>
      </c>
    </row>
    <row r="20" spans="2:7" ht="12.75">
      <c r="B20" t="s">
        <v>120</v>
      </c>
      <c r="C20">
        <v>600</v>
      </c>
      <c r="D20">
        <v>60014</v>
      </c>
      <c r="E20" s="36">
        <v>0</v>
      </c>
      <c r="F20" s="36">
        <v>10000</v>
      </c>
      <c r="G20" s="212">
        <v>0</v>
      </c>
    </row>
    <row r="21" ht="12.75">
      <c r="G21" s="3"/>
    </row>
    <row r="23" ht="12.75">
      <c r="F23" s="62"/>
    </row>
    <row r="24" spans="5:7" ht="12.75">
      <c r="E24" s="62"/>
      <c r="F24" s="62"/>
      <c r="G24" s="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5" sqref="A5"/>
    </sheetView>
  </sheetViews>
  <sheetFormatPr defaultColWidth="9.00390625" defaultRowHeight="12.75"/>
  <cols>
    <col min="1" max="1" width="5.375" style="0" customWidth="1"/>
    <col min="2" max="2" width="30.25390625" style="0" customWidth="1"/>
    <col min="3" max="3" width="8.625" style="0" customWidth="1"/>
    <col min="4" max="4" width="9.75390625" style="0" customWidth="1"/>
    <col min="5" max="5" width="11.75390625" style="36" customWidth="1"/>
    <col min="6" max="6" width="12.00390625" style="36" customWidth="1"/>
    <col min="7" max="7" width="7.75390625" style="22" customWidth="1"/>
  </cols>
  <sheetData>
    <row r="2" ht="12.75">
      <c r="A2" t="s">
        <v>190</v>
      </c>
    </row>
    <row r="3" ht="12.75">
      <c r="A3" t="s">
        <v>363</v>
      </c>
    </row>
    <row r="4" ht="12.75">
      <c r="A4" t="s">
        <v>364</v>
      </c>
    </row>
    <row r="9" spans="1:7" ht="18">
      <c r="A9" s="72" t="s">
        <v>212</v>
      </c>
      <c r="B9" s="72"/>
      <c r="C9" s="72"/>
      <c r="D9" s="72"/>
      <c r="E9" s="74"/>
      <c r="F9" s="74"/>
      <c r="G9" s="176"/>
    </row>
    <row r="10" spans="1:7" ht="18">
      <c r="A10" s="72" t="s">
        <v>213</v>
      </c>
      <c r="B10" s="72"/>
      <c r="C10" s="72"/>
      <c r="D10" s="72"/>
      <c r="E10" s="74"/>
      <c r="F10" s="74"/>
      <c r="G10" s="176"/>
    </row>
    <row r="11" spans="1:7" ht="18">
      <c r="A11" s="72" t="s">
        <v>214</v>
      </c>
      <c r="B11" s="72"/>
      <c r="C11" s="72"/>
      <c r="D11" s="72"/>
      <c r="E11" s="74"/>
      <c r="F11" s="74"/>
      <c r="G11" s="176"/>
    </row>
    <row r="12" ht="18">
      <c r="A12" s="72" t="s">
        <v>221</v>
      </c>
    </row>
    <row r="16" spans="1:7" ht="12.75">
      <c r="A16" s="67" t="s">
        <v>315</v>
      </c>
      <c r="B16" s="28" t="s">
        <v>257</v>
      </c>
      <c r="C16" s="67" t="s">
        <v>309</v>
      </c>
      <c r="D16" s="67" t="s">
        <v>165</v>
      </c>
      <c r="E16" s="76" t="s">
        <v>166</v>
      </c>
      <c r="F16" s="76" t="s">
        <v>167</v>
      </c>
      <c r="G16" s="177" t="s">
        <v>168</v>
      </c>
    </row>
    <row r="17" spans="1:7" ht="12.75">
      <c r="A17" s="28"/>
      <c r="B17" s="28"/>
      <c r="C17" s="28"/>
      <c r="D17" s="28"/>
      <c r="E17" s="76" t="s">
        <v>658</v>
      </c>
      <c r="F17" s="76" t="s">
        <v>338</v>
      </c>
      <c r="G17" s="31"/>
    </row>
    <row r="19" spans="1:2" ht="12.75">
      <c r="A19" s="73" t="s">
        <v>164</v>
      </c>
      <c r="B19" t="s">
        <v>216</v>
      </c>
    </row>
    <row r="20" ht="12.75">
      <c r="B20" t="s">
        <v>215</v>
      </c>
    </row>
    <row r="21" spans="2:7" ht="12.75">
      <c r="B21" t="s">
        <v>222</v>
      </c>
      <c r="C21">
        <v>750</v>
      </c>
      <c r="D21">
        <v>75095</v>
      </c>
      <c r="E21" s="36">
        <v>0</v>
      </c>
      <c r="F21" s="36">
        <v>6124</v>
      </c>
      <c r="G21" s="22">
        <v>0</v>
      </c>
    </row>
    <row r="22" spans="1:7" ht="12.75">
      <c r="A22" t="s">
        <v>82</v>
      </c>
      <c r="B22" t="s">
        <v>217</v>
      </c>
      <c r="G22" s="21"/>
    </row>
    <row r="23" spans="2:7" ht="12.75">
      <c r="B23" t="s">
        <v>218</v>
      </c>
      <c r="G23" s="21"/>
    </row>
    <row r="24" spans="2:7" ht="12.75">
      <c r="B24" t="s">
        <v>219</v>
      </c>
      <c r="G24" s="21"/>
    </row>
    <row r="25" ht="12.75">
      <c r="B25" t="s">
        <v>220</v>
      </c>
    </row>
    <row r="26" spans="2:7" ht="12.75">
      <c r="B26" t="s">
        <v>223</v>
      </c>
      <c r="C26">
        <v>900</v>
      </c>
      <c r="D26">
        <v>90002</v>
      </c>
      <c r="E26" s="36">
        <v>0</v>
      </c>
      <c r="F26" s="178">
        <v>11081</v>
      </c>
      <c r="G26" s="22">
        <v>0</v>
      </c>
    </row>
    <row r="27" spans="5:7" ht="12.75">
      <c r="E27" s="62"/>
      <c r="F27" s="62"/>
      <c r="G27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9" sqref="H19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F4" sqref="F4"/>
    </sheetView>
  </sheetViews>
  <sheetFormatPr defaultColWidth="9.00390625" defaultRowHeight="12.75"/>
  <cols>
    <col min="6" max="6" width="8.125" style="0" customWidth="1"/>
    <col min="7" max="7" width="10.00390625" style="36" customWidth="1"/>
    <col min="8" max="8" width="9.125" style="36" customWidth="1"/>
  </cols>
  <sheetData>
    <row r="1" ht="12.75">
      <c r="F1" t="s">
        <v>491</v>
      </c>
    </row>
    <row r="2" ht="12.75">
      <c r="F2" t="s">
        <v>361</v>
      </c>
    </row>
    <row r="3" ht="12.75">
      <c r="F3" t="s">
        <v>358</v>
      </c>
    </row>
    <row r="7" spans="1:8" s="2" customFormat="1" ht="18">
      <c r="A7" s="2" t="s">
        <v>483</v>
      </c>
      <c r="G7" s="37"/>
      <c r="H7" s="37"/>
    </row>
    <row r="8" spans="1:8" s="13" customFormat="1" ht="18">
      <c r="A8" s="13" t="s">
        <v>495</v>
      </c>
      <c r="G8" s="43"/>
      <c r="H8" s="43"/>
    </row>
    <row r="9" spans="1:8" s="13" customFormat="1" ht="18">
      <c r="A9" s="13" t="s">
        <v>496</v>
      </c>
      <c r="G9" s="43"/>
      <c r="H9" s="43"/>
    </row>
    <row r="10" spans="1:8" s="2" customFormat="1" ht="18">
      <c r="A10" s="2" t="s">
        <v>344</v>
      </c>
      <c r="G10" s="37"/>
      <c r="H10" s="37"/>
    </row>
    <row r="12" ht="12.75">
      <c r="A12" s="12"/>
    </row>
    <row r="13" ht="15">
      <c r="A13" s="11" t="s">
        <v>484</v>
      </c>
    </row>
    <row r="15" spans="1:9" s="7" customFormat="1" ht="15">
      <c r="A15" s="7" t="s">
        <v>497</v>
      </c>
      <c r="G15" s="44" t="s">
        <v>472</v>
      </c>
      <c r="H15" s="44" t="s">
        <v>485</v>
      </c>
      <c r="I15" s="7" t="s">
        <v>473</v>
      </c>
    </row>
    <row r="16" spans="7:8" s="6" customFormat="1" ht="15">
      <c r="G16" s="38" t="s">
        <v>658</v>
      </c>
      <c r="H16" s="68" t="s">
        <v>345</v>
      </c>
    </row>
    <row r="18" spans="1:9" s="4" customFormat="1" ht="12.75">
      <c r="A18" s="4" t="s">
        <v>507</v>
      </c>
      <c r="G18" s="41">
        <f>SUM(G19)</f>
        <v>23276</v>
      </c>
      <c r="H18" s="41">
        <f>SUM(H19)</f>
        <v>23433</v>
      </c>
      <c r="I18" s="5">
        <f>H18/G18</f>
        <v>1.0067451452139542</v>
      </c>
    </row>
    <row r="19" spans="1:9" ht="12.75">
      <c r="A19" t="s">
        <v>508</v>
      </c>
      <c r="G19" s="36">
        <v>23276</v>
      </c>
      <c r="H19" s="36">
        <v>23433</v>
      </c>
      <c r="I19" s="3">
        <f>H19/G19</f>
        <v>1.0067451452139542</v>
      </c>
    </row>
    <row r="20" spans="1:8" s="4" customFormat="1" ht="12.75">
      <c r="A20" s="4" t="s">
        <v>509</v>
      </c>
      <c r="G20" s="41"/>
      <c r="H20" s="41"/>
    </row>
    <row r="21" spans="1:8" s="4" customFormat="1" ht="12.75">
      <c r="A21" s="4" t="s">
        <v>510</v>
      </c>
      <c r="G21" s="41"/>
      <c r="H21" s="41"/>
    </row>
    <row r="22" spans="1:9" s="4" customFormat="1" ht="12.75">
      <c r="A22" s="4" t="s">
        <v>511</v>
      </c>
      <c r="G22" s="41">
        <f>SUM(G24)</f>
        <v>524</v>
      </c>
      <c r="H22" s="41">
        <f>SUM(H24)</f>
        <v>510</v>
      </c>
      <c r="I22" s="5">
        <f>H22/G22</f>
        <v>0.9732824427480916</v>
      </c>
    </row>
    <row r="23" ht="12.75">
      <c r="A23" t="s">
        <v>512</v>
      </c>
    </row>
    <row r="24" spans="1:9" ht="12.75">
      <c r="A24" t="s">
        <v>513</v>
      </c>
      <c r="G24" s="36">
        <v>524</v>
      </c>
      <c r="H24" s="36">
        <v>510</v>
      </c>
      <c r="I24" s="3">
        <f>H24/G24</f>
        <v>0.9732824427480916</v>
      </c>
    </row>
    <row r="25" spans="1:9" s="4" customFormat="1" ht="11.25" customHeight="1">
      <c r="A25" s="4" t="s">
        <v>514</v>
      </c>
      <c r="G25" s="41">
        <f>SUM(G26)</f>
        <v>500</v>
      </c>
      <c r="H25" s="41">
        <f>SUM(H26)</f>
        <v>500</v>
      </c>
      <c r="I25" s="5">
        <f>H25/G25</f>
        <v>1</v>
      </c>
    </row>
    <row r="26" spans="1:9" ht="12.75">
      <c r="A26" t="s">
        <v>515</v>
      </c>
      <c r="G26" s="36">
        <v>500</v>
      </c>
      <c r="H26" s="36">
        <v>500</v>
      </c>
      <c r="I26" s="3">
        <f>H26/G26</f>
        <v>1</v>
      </c>
    </row>
    <row r="27" spans="1:8" s="4" customFormat="1" ht="12.75">
      <c r="A27" s="4" t="s">
        <v>516</v>
      </c>
      <c r="G27" s="41"/>
      <c r="H27" s="41"/>
    </row>
    <row r="28" spans="1:9" s="4" customFormat="1" ht="12.75">
      <c r="A28" s="4" t="s">
        <v>517</v>
      </c>
      <c r="G28" s="41">
        <f>SUM(G29)</f>
        <v>700</v>
      </c>
      <c r="H28" s="41">
        <f>SUM(H29)</f>
        <v>1000</v>
      </c>
      <c r="I28" s="5">
        <f>H28/G28</f>
        <v>1.4285714285714286</v>
      </c>
    </row>
    <row r="29" spans="1:9" ht="12.75">
      <c r="A29" t="s">
        <v>518</v>
      </c>
      <c r="G29" s="36">
        <v>700</v>
      </c>
      <c r="H29" s="36">
        <v>1000</v>
      </c>
      <c r="I29" s="3">
        <f>H29/G29</f>
        <v>1.4285714285714286</v>
      </c>
    </row>
    <row r="30" spans="1:9" s="4" customFormat="1" ht="12.75">
      <c r="A30" s="4" t="s">
        <v>653</v>
      </c>
      <c r="G30" s="41">
        <f>SUM(G31:G36)</f>
        <v>532000</v>
      </c>
      <c r="H30" s="41">
        <f>SUM(H31:H36)</f>
        <v>539000</v>
      </c>
      <c r="I30" s="5">
        <f>H30/G30</f>
        <v>1.013157894736842</v>
      </c>
    </row>
    <row r="31" spans="1:9" s="26" customFormat="1" ht="12.75">
      <c r="A31" s="26" t="s">
        <v>192</v>
      </c>
      <c r="G31" s="40"/>
      <c r="H31" s="40"/>
      <c r="I31" s="27"/>
    </row>
    <row r="32" spans="1:9" s="20" customFormat="1" ht="12.75">
      <c r="A32" s="20" t="s">
        <v>191</v>
      </c>
      <c r="G32" s="213"/>
      <c r="H32" s="213"/>
      <c r="I32" s="214"/>
    </row>
    <row r="33" spans="1:9" s="26" customFormat="1" ht="12.75">
      <c r="A33" s="26" t="s">
        <v>438</v>
      </c>
      <c r="G33" s="40"/>
      <c r="H33" s="40"/>
      <c r="I33" s="27"/>
    </row>
    <row r="34" spans="1:9" s="26" customFormat="1" ht="12.75">
      <c r="A34" s="26" t="s">
        <v>439</v>
      </c>
      <c r="G34" s="40">
        <v>523000</v>
      </c>
      <c r="H34" s="40">
        <v>530000</v>
      </c>
      <c r="I34" s="27">
        <f>H34/G34</f>
        <v>1.0133843212237095</v>
      </c>
    </row>
    <row r="35" ht="12.75">
      <c r="A35" t="s">
        <v>654</v>
      </c>
    </row>
    <row r="36" spans="1:9" ht="12.75">
      <c r="A36" t="s">
        <v>162</v>
      </c>
      <c r="G36" s="36">
        <v>9000</v>
      </c>
      <c r="H36" s="36">
        <v>9000</v>
      </c>
      <c r="I36" s="3">
        <f>H36/G36</f>
        <v>1</v>
      </c>
    </row>
    <row r="38" spans="1:9" s="8" customFormat="1" ht="12.75">
      <c r="A38" s="8" t="s">
        <v>519</v>
      </c>
      <c r="G38" s="42">
        <f>SUM(G18,G22,G25,G28,G30)</f>
        <v>557000</v>
      </c>
      <c r="H38" s="42">
        <f>SUM(H18,H22,H25,H28,H30)</f>
        <v>564443</v>
      </c>
      <c r="I38" s="9">
        <f>H38/G38</f>
        <v>1.013362657091562</v>
      </c>
    </row>
    <row r="41" ht="15">
      <c r="A41" s="11" t="s">
        <v>486</v>
      </c>
    </row>
    <row r="43" spans="1:9" s="7" customFormat="1" ht="15">
      <c r="A43" s="7" t="s">
        <v>547</v>
      </c>
      <c r="G43" s="44" t="s">
        <v>472</v>
      </c>
      <c r="H43" s="44" t="s">
        <v>482</v>
      </c>
      <c r="I43" s="7" t="s">
        <v>473</v>
      </c>
    </row>
    <row r="44" spans="7:8" s="6" customFormat="1" ht="15">
      <c r="G44" s="38" t="s">
        <v>346</v>
      </c>
      <c r="H44" s="68" t="s">
        <v>345</v>
      </c>
    </row>
    <row r="46" spans="1:9" s="4" customFormat="1" ht="12.75">
      <c r="A46" s="4" t="s">
        <v>548</v>
      </c>
      <c r="G46" s="41">
        <f>SUM(G47)</f>
        <v>23276</v>
      </c>
      <c r="H46" s="41">
        <f>SUM(H47)</f>
        <v>23433</v>
      </c>
      <c r="I46" s="5">
        <f>H46/G46</f>
        <v>1.0067451452139542</v>
      </c>
    </row>
    <row r="47" spans="1:9" ht="12.75">
      <c r="A47" t="s">
        <v>549</v>
      </c>
      <c r="G47" s="36">
        <f>SUM(G48)</f>
        <v>23276</v>
      </c>
      <c r="H47" s="36">
        <f>SUM(H48)</f>
        <v>23433</v>
      </c>
      <c r="I47" s="3">
        <f>H47/G47</f>
        <v>1.0067451452139542</v>
      </c>
    </row>
    <row r="48" spans="1:9" ht="12.75">
      <c r="A48" t="s">
        <v>562</v>
      </c>
      <c r="G48" s="36">
        <v>23276</v>
      </c>
      <c r="H48" s="36">
        <v>23433</v>
      </c>
      <c r="I48" s="3">
        <f>H48/G48</f>
        <v>1.0067451452139542</v>
      </c>
    </row>
    <row r="49" spans="1:9" ht="12.75">
      <c r="A49" t="s">
        <v>489</v>
      </c>
      <c r="G49" s="36">
        <v>23276</v>
      </c>
      <c r="H49" s="36">
        <v>23433</v>
      </c>
      <c r="I49" s="3">
        <f>H49/G49</f>
        <v>1.0067451452139542</v>
      </c>
    </row>
    <row r="50" spans="1:8" s="4" customFormat="1" ht="12.75">
      <c r="A50" s="4" t="s">
        <v>509</v>
      </c>
      <c r="G50" s="41"/>
      <c r="H50" s="41"/>
    </row>
    <row r="51" spans="1:8" s="4" customFormat="1" ht="12.75">
      <c r="A51" s="4" t="s">
        <v>550</v>
      </c>
      <c r="G51" s="41"/>
      <c r="H51" s="41"/>
    </row>
    <row r="52" spans="1:9" s="4" customFormat="1" ht="12.75">
      <c r="A52" s="4" t="s">
        <v>551</v>
      </c>
      <c r="G52" s="41">
        <f>SUM(G54)</f>
        <v>524</v>
      </c>
      <c r="H52" s="41">
        <f>SUM(H54)</f>
        <v>510</v>
      </c>
      <c r="I52" s="5">
        <f>H52/G52</f>
        <v>0.9732824427480916</v>
      </c>
    </row>
    <row r="53" ht="12.75">
      <c r="A53" t="s">
        <v>552</v>
      </c>
    </row>
    <row r="54" spans="1:9" ht="12.75">
      <c r="A54" t="s">
        <v>553</v>
      </c>
      <c r="G54" s="36">
        <f>SUM(G55)</f>
        <v>524</v>
      </c>
      <c r="H54" s="36">
        <f>SUM(H55)</f>
        <v>510</v>
      </c>
      <c r="I54" s="3">
        <f>H54/G54</f>
        <v>0.9732824427480916</v>
      </c>
    </row>
    <row r="55" spans="1:9" ht="12.75">
      <c r="A55" t="s">
        <v>554</v>
      </c>
      <c r="G55" s="36">
        <v>524</v>
      </c>
      <c r="H55" s="36">
        <v>510</v>
      </c>
      <c r="I55" s="3">
        <f>H55/G55</f>
        <v>0.9732824427480916</v>
      </c>
    </row>
    <row r="56" spans="1:9" s="4" customFormat="1" ht="12" customHeight="1">
      <c r="A56" s="4" t="s">
        <v>555</v>
      </c>
      <c r="G56" s="41">
        <f>SUM(G57)</f>
        <v>500</v>
      </c>
      <c r="H56" s="41">
        <f>SUM(H57)</f>
        <v>500</v>
      </c>
      <c r="I56" s="5">
        <f>H56/G56</f>
        <v>1</v>
      </c>
    </row>
    <row r="57" spans="1:9" ht="12.75">
      <c r="A57" t="s">
        <v>556</v>
      </c>
      <c r="G57" s="36">
        <f>SUM(G58)</f>
        <v>500</v>
      </c>
      <c r="H57" s="36">
        <f>SUM(H58)</f>
        <v>500</v>
      </c>
      <c r="I57" s="3">
        <f>H57/G57</f>
        <v>1</v>
      </c>
    </row>
    <row r="58" spans="1:9" ht="12.75">
      <c r="A58" t="s">
        <v>557</v>
      </c>
      <c r="G58" s="36">
        <v>500</v>
      </c>
      <c r="H58" s="36">
        <v>500</v>
      </c>
      <c r="I58" s="3">
        <f>H58/G58</f>
        <v>1</v>
      </c>
    </row>
    <row r="59" spans="1:8" s="4" customFormat="1" ht="12.75">
      <c r="A59" s="4" t="s">
        <v>558</v>
      </c>
      <c r="G59" s="41"/>
      <c r="H59" s="41"/>
    </row>
    <row r="60" spans="1:9" s="4" customFormat="1" ht="12.75">
      <c r="A60" s="4" t="s">
        <v>559</v>
      </c>
      <c r="G60" s="41">
        <f>SUM(G61)</f>
        <v>700</v>
      </c>
      <c r="H60" s="41">
        <f>SUM(H61)</f>
        <v>1000</v>
      </c>
      <c r="I60" s="5">
        <f>H60/G60</f>
        <v>1.4285714285714286</v>
      </c>
    </row>
    <row r="61" spans="1:9" ht="12.75">
      <c r="A61" t="s">
        <v>560</v>
      </c>
      <c r="G61" s="36">
        <f>SUM(G62)</f>
        <v>700</v>
      </c>
      <c r="H61" s="36">
        <f>SUM(H62)</f>
        <v>1000</v>
      </c>
      <c r="I61" s="3">
        <f>H61/G61</f>
        <v>1.4285714285714286</v>
      </c>
    </row>
    <row r="62" spans="1:9" ht="12.75">
      <c r="A62" t="s">
        <v>561</v>
      </c>
      <c r="G62" s="36">
        <v>700</v>
      </c>
      <c r="H62" s="36">
        <v>1000</v>
      </c>
      <c r="I62" s="3">
        <f>H62/G62</f>
        <v>1.4285714285714286</v>
      </c>
    </row>
    <row r="63" spans="1:9" s="4" customFormat="1" ht="12.75">
      <c r="A63" s="4" t="s">
        <v>41</v>
      </c>
      <c r="G63" s="41">
        <f>SUM(G71,G68)</f>
        <v>532000</v>
      </c>
      <c r="H63" s="41">
        <f>SUM(H71,H68)</f>
        <v>539000</v>
      </c>
      <c r="I63" s="5">
        <f>H63/G63</f>
        <v>1.013157894736842</v>
      </c>
    </row>
    <row r="64" spans="1:9" s="26" customFormat="1" ht="12.75">
      <c r="A64" s="26" t="s">
        <v>193</v>
      </c>
      <c r="G64" s="40"/>
      <c r="H64" s="40"/>
      <c r="I64" s="27"/>
    </row>
    <row r="65" spans="1:9" s="26" customFormat="1" ht="12.75">
      <c r="A65" s="26" t="s">
        <v>194</v>
      </c>
      <c r="G65" s="40"/>
      <c r="H65" s="40"/>
      <c r="I65" s="27"/>
    </row>
    <row r="66" spans="1:9" s="26" customFormat="1" ht="12.75">
      <c r="A66" s="26" t="s">
        <v>37</v>
      </c>
      <c r="G66" s="40"/>
      <c r="H66" s="40"/>
      <c r="I66" s="27"/>
    </row>
    <row r="67" spans="1:9" s="26" customFormat="1" ht="12.75">
      <c r="A67" s="26" t="s">
        <v>439</v>
      </c>
      <c r="G67" s="40">
        <f>SUM(G68)</f>
        <v>523000</v>
      </c>
      <c r="H67" s="40">
        <f>SUM(H68)</f>
        <v>530000</v>
      </c>
      <c r="I67" s="27">
        <f>H67/G67</f>
        <v>1.0133843212237095</v>
      </c>
    </row>
    <row r="68" spans="1:9" s="26" customFormat="1" ht="12.75">
      <c r="A68" s="26" t="s">
        <v>38</v>
      </c>
      <c r="G68" s="40">
        <v>523000</v>
      </c>
      <c r="H68" s="40">
        <v>530000</v>
      </c>
      <c r="I68" s="27">
        <f>H68/G68</f>
        <v>1.0133843212237095</v>
      </c>
    </row>
    <row r="69" spans="1:9" s="26" customFormat="1" ht="12.75">
      <c r="A69" s="26" t="s">
        <v>489</v>
      </c>
      <c r="G69" s="40">
        <v>7780</v>
      </c>
      <c r="H69" s="40">
        <v>7780</v>
      </c>
      <c r="I69" s="27">
        <f>H69/G69</f>
        <v>1</v>
      </c>
    </row>
    <row r="70" ht="12.75">
      <c r="A70" t="s">
        <v>147</v>
      </c>
    </row>
    <row r="71" spans="1:9" ht="12.75">
      <c r="A71" t="s">
        <v>163</v>
      </c>
      <c r="G71" s="36">
        <f>SUM(G72)</f>
        <v>9000</v>
      </c>
      <c r="H71" s="36">
        <f>SUM(H72)</f>
        <v>9000</v>
      </c>
      <c r="I71" s="3">
        <f>H71/G71</f>
        <v>1</v>
      </c>
    </row>
    <row r="72" spans="1:9" ht="12.75">
      <c r="A72" t="s">
        <v>562</v>
      </c>
      <c r="G72" s="36">
        <v>9000</v>
      </c>
      <c r="H72" s="36">
        <v>9000</v>
      </c>
      <c r="I72" s="3">
        <f>H72/G72</f>
        <v>1</v>
      </c>
    </row>
    <row r="74" spans="1:9" s="8" customFormat="1" ht="12.75">
      <c r="A74" s="8" t="s">
        <v>577</v>
      </c>
      <c r="G74" s="42">
        <f>SUM(G46,G52,G56,G60,G63)</f>
        <v>557000</v>
      </c>
      <c r="H74" s="42">
        <f>SUM(H46,H52,H56,H60,H63)</f>
        <v>564443</v>
      </c>
      <c r="I74" s="17">
        <f>H74/G74</f>
        <v>1.013362657091562</v>
      </c>
    </row>
    <row r="76" ht="12.75">
      <c r="I76" s="16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7">
      <selection activeCell="H3" sqref="H3"/>
    </sheetView>
  </sheetViews>
  <sheetFormatPr defaultColWidth="9.00390625" defaultRowHeight="12.75"/>
  <cols>
    <col min="7" max="7" width="11.75390625" style="156" bestFit="1" customWidth="1"/>
    <col min="8" max="8" width="12.25390625" style="156" bestFit="1" customWidth="1"/>
    <col min="9" max="9" width="7.25390625" style="0" customWidth="1"/>
  </cols>
  <sheetData>
    <row r="1" spans="6:8" ht="12.75">
      <c r="F1" t="s">
        <v>686</v>
      </c>
      <c r="H1" s="156" t="s">
        <v>118</v>
      </c>
    </row>
    <row r="2" ht="12.75">
      <c r="F2" t="s">
        <v>361</v>
      </c>
    </row>
    <row r="3" ht="12.75">
      <c r="F3" t="s">
        <v>358</v>
      </c>
    </row>
    <row r="6" ht="18">
      <c r="A6" s="2" t="s">
        <v>490</v>
      </c>
    </row>
    <row r="7" spans="1:8" s="2" customFormat="1" ht="18">
      <c r="A7" s="2" t="s">
        <v>578</v>
      </c>
      <c r="G7" s="169"/>
      <c r="H7" s="169"/>
    </row>
    <row r="9" spans="1:9" s="6" customFormat="1" ht="15.75" customHeight="1">
      <c r="A9" s="6" t="s">
        <v>579</v>
      </c>
      <c r="G9" s="175" t="s">
        <v>472</v>
      </c>
      <c r="H9" s="174" t="s">
        <v>485</v>
      </c>
      <c r="I9" s="6" t="s">
        <v>473</v>
      </c>
    </row>
    <row r="10" spans="1:8" s="6" customFormat="1" ht="15">
      <c r="A10" s="6" t="s">
        <v>581</v>
      </c>
      <c r="G10" s="175" t="s">
        <v>658</v>
      </c>
      <c r="H10" s="174" t="s">
        <v>345</v>
      </c>
    </row>
    <row r="12" spans="1:9" ht="12.75">
      <c r="A12" t="s">
        <v>254</v>
      </c>
      <c r="G12" s="156">
        <v>12797</v>
      </c>
      <c r="H12" s="156">
        <v>19400</v>
      </c>
      <c r="I12" s="22">
        <f>H12/G12</f>
        <v>1.5159803078846605</v>
      </c>
    </row>
    <row r="13" ht="12" customHeight="1">
      <c r="A13" t="s">
        <v>195</v>
      </c>
    </row>
    <row r="14" spans="1:9" ht="12.75">
      <c r="A14" t="s">
        <v>582</v>
      </c>
      <c r="G14" s="156">
        <v>173126</v>
      </c>
      <c r="H14" s="156">
        <v>238812</v>
      </c>
      <c r="I14" s="18">
        <f>H14/G14</f>
        <v>1.3794115268648268</v>
      </c>
    </row>
    <row r="15" spans="1:9" ht="12.75">
      <c r="A15" t="s">
        <v>563</v>
      </c>
      <c r="G15" s="156">
        <v>721246</v>
      </c>
      <c r="H15" s="156">
        <v>580075</v>
      </c>
      <c r="I15" s="18">
        <f>H15/G15</f>
        <v>0.8042678919536469</v>
      </c>
    </row>
    <row r="16" spans="1:9" ht="12.75">
      <c r="A16" t="s">
        <v>564</v>
      </c>
      <c r="G16" s="156">
        <v>238118</v>
      </c>
      <c r="H16" s="162">
        <v>31090</v>
      </c>
      <c r="I16" s="3">
        <f>H16/G16</f>
        <v>0.13056551793648527</v>
      </c>
    </row>
    <row r="17" spans="1:9" ht="12.75">
      <c r="A17" t="s">
        <v>565</v>
      </c>
      <c r="G17" s="156">
        <v>21900</v>
      </c>
      <c r="H17" s="162">
        <v>72505</v>
      </c>
      <c r="I17" s="3">
        <f>H17/G17</f>
        <v>3.310730593607306</v>
      </c>
    </row>
    <row r="18" spans="1:9" ht="12.75">
      <c r="A18" t="s">
        <v>567</v>
      </c>
      <c r="G18" s="156">
        <v>1253396</v>
      </c>
      <c r="H18" s="160">
        <v>1399130</v>
      </c>
      <c r="I18" s="3">
        <f>H18/G18</f>
        <v>1.1162713140938698</v>
      </c>
    </row>
    <row r="19" ht="12.75">
      <c r="A19" t="s">
        <v>568</v>
      </c>
    </row>
    <row r="20" ht="12.75">
      <c r="A20" t="s">
        <v>477</v>
      </c>
    </row>
    <row r="21" spans="1:9" ht="12.75">
      <c r="A21" t="s">
        <v>583</v>
      </c>
      <c r="G21" s="156">
        <v>524</v>
      </c>
      <c r="H21" s="156">
        <v>510</v>
      </c>
      <c r="I21" s="3">
        <f>H21/G21</f>
        <v>0.9732824427480916</v>
      </c>
    </row>
    <row r="22" spans="1:9" ht="12.75">
      <c r="A22" t="s">
        <v>569</v>
      </c>
      <c r="G22" s="156">
        <v>500</v>
      </c>
      <c r="H22" s="156">
        <v>500</v>
      </c>
      <c r="I22" s="3">
        <f>H22/G22</f>
        <v>1</v>
      </c>
    </row>
    <row r="23" ht="12.75">
      <c r="A23" t="s">
        <v>572</v>
      </c>
    </row>
    <row r="24" spans="1:9" ht="12.75">
      <c r="A24" t="s">
        <v>584</v>
      </c>
      <c r="G24" s="156">
        <v>53230</v>
      </c>
      <c r="H24" s="156">
        <v>63625</v>
      </c>
      <c r="I24" s="3">
        <f>H24/G24</f>
        <v>1.1952846139395077</v>
      </c>
    </row>
    <row r="25" spans="1:9" ht="12.75">
      <c r="A25" t="s">
        <v>570</v>
      </c>
      <c r="I25" s="3"/>
    </row>
    <row r="26" spans="1:9" ht="12.75">
      <c r="A26" t="s">
        <v>580</v>
      </c>
      <c r="I26" s="3"/>
    </row>
    <row r="27" spans="1:9" ht="12.75">
      <c r="A27" t="s">
        <v>39</v>
      </c>
      <c r="I27" s="3"/>
    </row>
    <row r="28" spans="1:9" ht="12.75">
      <c r="A28" t="s">
        <v>40</v>
      </c>
      <c r="G28" s="156">
        <v>33541</v>
      </c>
      <c r="H28" s="156">
        <v>40176</v>
      </c>
      <c r="I28" s="3">
        <f>H28/G28</f>
        <v>1.1978175963745863</v>
      </c>
    </row>
    <row r="29" spans="1:9" ht="12.75">
      <c r="A29" t="s">
        <v>303</v>
      </c>
      <c r="G29" s="156">
        <v>46100</v>
      </c>
      <c r="H29" s="156">
        <v>36740</v>
      </c>
      <c r="I29" s="3">
        <f>H29/G29</f>
        <v>0.7969631236442516</v>
      </c>
    </row>
    <row r="30" spans="1:9" ht="12.75">
      <c r="A30" t="s">
        <v>304</v>
      </c>
      <c r="G30" s="156">
        <v>0</v>
      </c>
      <c r="H30" s="160">
        <v>71477</v>
      </c>
      <c r="I30" s="3">
        <v>0</v>
      </c>
    </row>
    <row r="31" spans="1:9" ht="12.75">
      <c r="A31" t="s">
        <v>305</v>
      </c>
      <c r="G31" s="156">
        <v>2155610.8</v>
      </c>
      <c r="H31" s="156">
        <v>2063906.2</v>
      </c>
      <c r="I31" s="3">
        <f>H31/G31</f>
        <v>0.9574577191763931</v>
      </c>
    </row>
    <row r="32" spans="1:9" ht="12.75">
      <c r="A32" t="s">
        <v>306</v>
      </c>
      <c r="G32" s="156">
        <v>56179</v>
      </c>
      <c r="H32" s="156">
        <v>283600</v>
      </c>
      <c r="I32" s="3">
        <f>H32/G32</f>
        <v>5.048149664465369</v>
      </c>
    </row>
    <row r="33" spans="1:9" ht="12.75">
      <c r="A33" t="s">
        <v>573</v>
      </c>
      <c r="G33" s="156">
        <v>798838</v>
      </c>
      <c r="H33" s="156">
        <v>854815</v>
      </c>
      <c r="I33" s="3">
        <f>H33/G33</f>
        <v>1.0700730310776403</v>
      </c>
    </row>
    <row r="34" spans="1:9" ht="12.75">
      <c r="A34" t="s">
        <v>291</v>
      </c>
      <c r="G34" s="156">
        <v>123820</v>
      </c>
      <c r="H34" s="156">
        <v>121797</v>
      </c>
      <c r="I34" s="3">
        <f>H34/G34</f>
        <v>0.983661767081247</v>
      </c>
    </row>
    <row r="35" ht="12.75">
      <c r="A35" t="s">
        <v>292</v>
      </c>
    </row>
    <row r="36" spans="1:9" ht="12.75">
      <c r="A36" t="s">
        <v>585</v>
      </c>
      <c r="G36" s="156">
        <v>254231</v>
      </c>
      <c r="H36" s="162">
        <v>1170776</v>
      </c>
      <c r="I36" s="214">
        <f>H36/G36</f>
        <v>4.60516616777655</v>
      </c>
    </row>
    <row r="37" spans="1:9" ht="12.75">
      <c r="A37" t="s">
        <v>300</v>
      </c>
      <c r="G37" s="156">
        <v>183464</v>
      </c>
      <c r="H37" s="156">
        <v>292607</v>
      </c>
      <c r="I37" s="3">
        <f>H37/G37</f>
        <v>1.5949014520559892</v>
      </c>
    </row>
    <row r="38" spans="1:9" ht="12.75">
      <c r="A38" t="s">
        <v>302</v>
      </c>
      <c r="G38" s="156">
        <v>108264</v>
      </c>
      <c r="H38" s="156">
        <v>143500</v>
      </c>
      <c r="I38" s="3">
        <f>H38/G38</f>
        <v>1.3254636813714624</v>
      </c>
    </row>
    <row r="40" spans="1:9" s="19" customFormat="1" ht="12.75">
      <c r="A40" s="19" t="s">
        <v>586</v>
      </c>
      <c r="G40" s="161">
        <f>SUM(G12:G38)</f>
        <v>6234884.8</v>
      </c>
      <c r="H40" s="161">
        <f>SUM(H12:H38)</f>
        <v>7485041.2</v>
      </c>
      <c r="I40" s="231">
        <f>H40/G40</f>
        <v>1.2005099436640754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25">
      <selection activeCell="L37" sqref="L37"/>
    </sheetView>
  </sheetViews>
  <sheetFormatPr defaultColWidth="9.00390625" defaultRowHeight="12.75"/>
  <cols>
    <col min="1" max="2" width="9.125" style="80" customWidth="1"/>
    <col min="6" max="6" width="6.875" style="0" customWidth="1"/>
    <col min="7" max="7" width="12.25390625" style="156" customWidth="1"/>
    <col min="8" max="8" width="12.375" style="156" customWidth="1"/>
    <col min="9" max="9" width="7.00390625" style="22" customWidth="1"/>
  </cols>
  <sheetData>
    <row r="1" ht="12.75">
      <c r="F1" t="s">
        <v>687</v>
      </c>
    </row>
    <row r="2" ht="12.75">
      <c r="F2" t="s">
        <v>361</v>
      </c>
    </row>
    <row r="3" ht="12.75">
      <c r="F3" t="s">
        <v>358</v>
      </c>
    </row>
    <row r="6" spans="1:9" s="2" customFormat="1" ht="18">
      <c r="A6" s="81" t="s">
        <v>490</v>
      </c>
      <c r="B6" s="81"/>
      <c r="G6" s="169"/>
      <c r="H6" s="169"/>
      <c r="I6" s="29"/>
    </row>
    <row r="7" spans="1:9" s="2" customFormat="1" ht="18">
      <c r="A7" s="81" t="s">
        <v>587</v>
      </c>
      <c r="B7" s="81"/>
      <c r="G7" s="169"/>
      <c r="H7" s="169"/>
      <c r="I7" s="29"/>
    </row>
    <row r="8" spans="1:9" s="2" customFormat="1" ht="18">
      <c r="A8" s="81" t="s">
        <v>588</v>
      </c>
      <c r="B8" s="81"/>
      <c r="G8" s="169"/>
      <c r="H8" s="169"/>
      <c r="I8" s="29"/>
    </row>
    <row r="9" spans="1:9" s="2" customFormat="1" ht="18">
      <c r="A9" s="81"/>
      <c r="B9" s="81"/>
      <c r="G9" s="169"/>
      <c r="H9" s="169"/>
      <c r="I9" s="29"/>
    </row>
    <row r="11" spans="1:9" s="6" customFormat="1" ht="15">
      <c r="A11" s="82" t="s">
        <v>589</v>
      </c>
      <c r="B11" s="82"/>
      <c r="G11" s="174" t="s">
        <v>465</v>
      </c>
      <c r="H11" s="174" t="s">
        <v>143</v>
      </c>
      <c r="I11" s="30" t="s">
        <v>473</v>
      </c>
    </row>
    <row r="12" spans="1:9" s="6" customFormat="1" ht="15">
      <c r="A12" s="82" t="s">
        <v>590</v>
      </c>
      <c r="B12" s="82"/>
      <c r="G12" s="174" t="s">
        <v>392</v>
      </c>
      <c r="H12" s="174" t="s">
        <v>393</v>
      </c>
      <c r="I12" s="30"/>
    </row>
    <row r="13" spans="1:9" s="6" customFormat="1" ht="15">
      <c r="A13" s="82"/>
      <c r="B13" s="82"/>
      <c r="G13" s="175"/>
      <c r="H13" s="175"/>
      <c r="I13" s="30"/>
    </row>
    <row r="14" spans="1:9" s="28" customFormat="1" ht="12.75">
      <c r="A14" s="85" t="s">
        <v>250</v>
      </c>
      <c r="B14" s="85"/>
      <c r="G14" s="159">
        <f>SUM(G15)</f>
        <v>12797</v>
      </c>
      <c r="H14" s="159">
        <f>SUM(H15)</f>
        <v>19400</v>
      </c>
      <c r="I14" s="31">
        <f aca="true" t="shared" si="0" ref="I14:I20">H14/G14</f>
        <v>1.5159803078846605</v>
      </c>
    </row>
    <row r="15" spans="1:9" s="26" customFormat="1" ht="12.75">
      <c r="A15" s="86" t="s">
        <v>251</v>
      </c>
      <c r="B15" s="86"/>
      <c r="G15" s="160">
        <v>12797</v>
      </c>
      <c r="H15" s="160">
        <v>19400</v>
      </c>
      <c r="I15" s="32">
        <f t="shared" si="0"/>
        <v>1.5159803078846605</v>
      </c>
    </row>
    <row r="16" spans="1:9" s="26" customFormat="1" ht="12.75">
      <c r="A16" s="86" t="s">
        <v>252</v>
      </c>
      <c r="B16" s="86"/>
      <c r="G16" s="160">
        <v>12797</v>
      </c>
      <c r="H16" s="160">
        <v>19400</v>
      </c>
      <c r="I16" s="32">
        <f t="shared" si="0"/>
        <v>1.5159803078846605</v>
      </c>
    </row>
    <row r="17" spans="1:9" s="26" customFormat="1" ht="12.75">
      <c r="A17" s="83" t="s">
        <v>144</v>
      </c>
      <c r="B17" s="86"/>
      <c r="G17" s="160"/>
      <c r="H17" s="160"/>
      <c r="I17" s="32"/>
    </row>
    <row r="18" spans="1:9" s="4" customFormat="1" ht="12.75">
      <c r="A18" s="83" t="s">
        <v>591</v>
      </c>
      <c r="B18" s="83"/>
      <c r="G18" s="153">
        <f>SUM(G19)</f>
        <v>173126</v>
      </c>
      <c r="H18" s="167">
        <f>SUM(H19)</f>
        <v>238812</v>
      </c>
      <c r="I18" s="24">
        <f t="shared" si="0"/>
        <v>1.3794115268648268</v>
      </c>
    </row>
    <row r="19" spans="1:9" ht="12.75">
      <c r="A19" s="80" t="s">
        <v>592</v>
      </c>
      <c r="G19" s="156">
        <f>SUM(G20,G23)</f>
        <v>173126</v>
      </c>
      <c r="H19" s="156">
        <f>SUM(H20,H23)</f>
        <v>238812</v>
      </c>
      <c r="I19" s="21">
        <f t="shared" si="0"/>
        <v>1.3794115268648268</v>
      </c>
    </row>
    <row r="20" spans="1:9" ht="12.75">
      <c r="A20" s="80" t="s">
        <v>574</v>
      </c>
      <c r="G20" s="156">
        <v>126866</v>
      </c>
      <c r="H20" s="156">
        <v>130812</v>
      </c>
      <c r="I20" s="21">
        <f t="shared" si="0"/>
        <v>1.0311036842022292</v>
      </c>
    </row>
    <row r="21" ht="12.75">
      <c r="A21" s="80" t="s">
        <v>593</v>
      </c>
    </row>
    <row r="22" spans="1:9" ht="12.75">
      <c r="A22" s="80" t="s">
        <v>594</v>
      </c>
      <c r="G22" s="156">
        <v>31143</v>
      </c>
      <c r="H22" s="156">
        <v>39668</v>
      </c>
      <c r="I22" s="21">
        <f>H22/G22</f>
        <v>1.2737372764345118</v>
      </c>
    </row>
    <row r="23" spans="1:9" ht="12.75">
      <c r="A23" s="80" t="s">
        <v>311</v>
      </c>
      <c r="G23" s="156">
        <v>46260</v>
      </c>
      <c r="H23" s="156">
        <v>108000</v>
      </c>
      <c r="I23" s="21">
        <f>H23/G23</f>
        <v>2.3346303501945527</v>
      </c>
    </row>
    <row r="24" spans="1:9" s="28" customFormat="1" ht="12.75">
      <c r="A24" s="85" t="s">
        <v>77</v>
      </c>
      <c r="B24" s="85"/>
      <c r="G24" s="159">
        <f>SUM(G25,G27,G32)</f>
        <v>721246</v>
      </c>
      <c r="H24" s="159">
        <f>SUM(H25,H27,H33)</f>
        <v>580075</v>
      </c>
      <c r="I24" s="34">
        <f>H24/G24</f>
        <v>0.8042678919536469</v>
      </c>
    </row>
    <row r="25" spans="1:9" s="28" customFormat="1" ht="12.75">
      <c r="A25" s="84" t="s">
        <v>145</v>
      </c>
      <c r="B25" s="85"/>
      <c r="G25" s="162">
        <f>SUM(G26)</f>
        <v>0</v>
      </c>
      <c r="H25" s="162">
        <f>SUM(H26)</f>
        <v>10000</v>
      </c>
      <c r="I25" s="33">
        <v>0</v>
      </c>
    </row>
    <row r="26" spans="1:9" s="28" customFormat="1" ht="12.75">
      <c r="A26" s="86" t="s">
        <v>154</v>
      </c>
      <c r="B26" s="80"/>
      <c r="C26"/>
      <c r="D26"/>
      <c r="E26"/>
      <c r="F26"/>
      <c r="G26" s="162">
        <v>0</v>
      </c>
      <c r="H26" s="162">
        <v>10000</v>
      </c>
      <c r="I26" s="33">
        <v>0</v>
      </c>
    </row>
    <row r="27" spans="1:9" s="28" customFormat="1" ht="12.75">
      <c r="A27" s="86" t="s">
        <v>85</v>
      </c>
      <c r="B27" s="85"/>
      <c r="G27" s="160">
        <f>SUM(G28,G31)</f>
        <v>714321</v>
      </c>
      <c r="H27" s="160">
        <f>SUM(H28,H31)</f>
        <v>567575</v>
      </c>
      <c r="I27" s="35">
        <f>H27/G27</f>
        <v>0.7945657484520264</v>
      </c>
    </row>
    <row r="28" spans="1:9" s="28" customFormat="1" ht="12.75">
      <c r="A28" s="86" t="s">
        <v>610</v>
      </c>
      <c r="B28" s="85"/>
      <c r="G28" s="160">
        <v>24731</v>
      </c>
      <c r="H28" s="160">
        <v>22775</v>
      </c>
      <c r="I28" s="35">
        <f>H28/G28</f>
        <v>0.920908980631596</v>
      </c>
    </row>
    <row r="29" spans="1:9" s="28" customFormat="1" ht="12.75">
      <c r="A29" s="86" t="s">
        <v>612</v>
      </c>
      <c r="B29" s="85"/>
      <c r="G29" s="160"/>
      <c r="H29" s="160"/>
      <c r="I29" s="35"/>
    </row>
    <row r="30" spans="1:9" s="28" customFormat="1" ht="12.75">
      <c r="A30" s="86" t="s">
        <v>613</v>
      </c>
      <c r="B30" s="85"/>
      <c r="G30" s="160">
        <v>700</v>
      </c>
      <c r="H30" s="160">
        <v>1500</v>
      </c>
      <c r="I30" s="35">
        <f>H30/G30</f>
        <v>2.142857142857143</v>
      </c>
    </row>
    <row r="31" spans="1:9" ht="12.75">
      <c r="A31" s="86" t="s">
        <v>154</v>
      </c>
      <c r="G31" s="156">
        <v>689590</v>
      </c>
      <c r="H31" s="156">
        <v>544800</v>
      </c>
      <c r="I31" s="21">
        <f>H31/G31</f>
        <v>0.790034658275207</v>
      </c>
    </row>
    <row r="32" spans="1:9" ht="12.75">
      <c r="A32" s="86" t="s">
        <v>394</v>
      </c>
      <c r="G32" s="156">
        <f>SUM(G33)</f>
        <v>6925</v>
      </c>
      <c r="H32" s="156">
        <f>SUM(H33)</f>
        <v>2500</v>
      </c>
      <c r="I32" s="21">
        <f>H32/G32</f>
        <v>0.36101083032490977</v>
      </c>
    </row>
    <row r="33" spans="1:9" ht="12.75">
      <c r="A33" s="86" t="s">
        <v>610</v>
      </c>
      <c r="G33" s="156">
        <v>6925</v>
      </c>
      <c r="H33" s="156">
        <v>2500</v>
      </c>
      <c r="I33" s="21">
        <f>H33/G33</f>
        <v>0.36101083032490977</v>
      </c>
    </row>
    <row r="34" spans="1:9" s="4" customFormat="1" ht="12.75">
      <c r="A34" s="83" t="s">
        <v>600</v>
      </c>
      <c r="B34" s="83"/>
      <c r="G34" s="153">
        <f>SUM(G35)</f>
        <v>238118</v>
      </c>
      <c r="H34" s="153">
        <f>SUM(H35)</f>
        <v>31090</v>
      </c>
      <c r="I34" s="24">
        <f aca="true" t="shared" si="1" ref="I34:I44">H34/G34</f>
        <v>0.13056551793648527</v>
      </c>
    </row>
    <row r="35" spans="1:9" ht="12.75">
      <c r="A35" s="80" t="s">
        <v>601</v>
      </c>
      <c r="G35" s="156">
        <f>SUM(G36)</f>
        <v>238118</v>
      </c>
      <c r="H35" s="162">
        <v>31090</v>
      </c>
      <c r="I35" s="33">
        <f t="shared" si="1"/>
        <v>0.13056551793648527</v>
      </c>
    </row>
    <row r="36" spans="1:9" ht="12.75">
      <c r="A36" s="80" t="s">
        <v>574</v>
      </c>
      <c r="G36" s="156">
        <v>238118</v>
      </c>
      <c r="H36" s="162">
        <v>31090</v>
      </c>
      <c r="I36" s="33">
        <f t="shared" si="1"/>
        <v>0.13056551793648527</v>
      </c>
    </row>
    <row r="37" spans="1:9" s="28" customFormat="1" ht="12.75">
      <c r="A37" s="85" t="s">
        <v>307</v>
      </c>
      <c r="B37" s="85"/>
      <c r="G37" s="159">
        <f>SUM(G40)</f>
        <v>21900</v>
      </c>
      <c r="H37" s="153">
        <f>SUM(H40,H38)</f>
        <v>72505</v>
      </c>
      <c r="I37" s="24">
        <f>H37/G37</f>
        <v>3.310730593607306</v>
      </c>
    </row>
    <row r="38" spans="1:9" s="20" customFormat="1" ht="12.75">
      <c r="A38" s="84" t="s">
        <v>679</v>
      </c>
      <c r="B38" s="84"/>
      <c r="G38" s="162">
        <v>0</v>
      </c>
      <c r="H38" s="162">
        <v>66105</v>
      </c>
      <c r="I38" s="33">
        <v>0</v>
      </c>
    </row>
    <row r="39" spans="1:9" s="20" customFormat="1" ht="12.75">
      <c r="A39" s="84" t="s">
        <v>131</v>
      </c>
      <c r="B39" s="84"/>
      <c r="G39" s="162">
        <v>0</v>
      </c>
      <c r="H39" s="162">
        <v>66105</v>
      </c>
      <c r="I39" s="33">
        <v>0</v>
      </c>
    </row>
    <row r="40" spans="1:9" ht="12.75">
      <c r="A40" s="80" t="s">
        <v>86</v>
      </c>
      <c r="C40" s="28"/>
      <c r="D40" s="28"/>
      <c r="E40" s="28"/>
      <c r="F40" s="28"/>
      <c r="G40" s="160">
        <f>SUM(G41)</f>
        <v>21900</v>
      </c>
      <c r="H40" s="160">
        <f>SUM(H41)</f>
        <v>6400</v>
      </c>
      <c r="I40" s="35">
        <f>H40/G40</f>
        <v>0.2922374429223744</v>
      </c>
    </row>
    <row r="41" spans="1:9" ht="12.75">
      <c r="A41" s="80" t="s">
        <v>610</v>
      </c>
      <c r="G41" s="156">
        <v>21900</v>
      </c>
      <c r="H41" s="156">
        <v>6400</v>
      </c>
      <c r="I41" s="21">
        <f>H41/G41</f>
        <v>0.2922374429223744</v>
      </c>
    </row>
    <row r="42" spans="1:9" s="4" customFormat="1" ht="12.75">
      <c r="A42" s="83" t="s">
        <v>603</v>
      </c>
      <c r="B42" s="83"/>
      <c r="G42" s="153">
        <f>SUM(G43,G51,G53,G65,G47,G59)</f>
        <v>1253396</v>
      </c>
      <c r="H42" s="153">
        <f>SUM(H43,H51,H53,H65,H47,H59)</f>
        <v>1399130</v>
      </c>
      <c r="I42" s="24">
        <f>H42/G42</f>
        <v>1.1162713140938698</v>
      </c>
    </row>
    <row r="43" spans="1:9" ht="12.75">
      <c r="A43" s="80" t="s">
        <v>604</v>
      </c>
      <c r="G43" s="156">
        <f>SUM(G44)</f>
        <v>23276</v>
      </c>
      <c r="H43" s="156">
        <f>SUM(H44)</f>
        <v>23433</v>
      </c>
      <c r="I43" s="21">
        <f t="shared" si="1"/>
        <v>1.0067451452139542</v>
      </c>
    </row>
    <row r="44" spans="1:9" ht="12.75">
      <c r="A44" s="80" t="s">
        <v>488</v>
      </c>
      <c r="G44" s="156">
        <v>23276</v>
      </c>
      <c r="H44" s="156">
        <v>23433</v>
      </c>
      <c r="I44" s="21">
        <f t="shared" si="1"/>
        <v>1.0067451452139542</v>
      </c>
    </row>
    <row r="45" ht="12.75">
      <c r="A45" s="80" t="s">
        <v>605</v>
      </c>
    </row>
    <row r="46" spans="1:9" ht="12.75">
      <c r="A46" s="80" t="s">
        <v>606</v>
      </c>
      <c r="G46" s="156">
        <v>23276</v>
      </c>
      <c r="H46" s="156">
        <v>23433</v>
      </c>
      <c r="I46" s="21">
        <f>H46/G46</f>
        <v>1.0067451452139542</v>
      </c>
    </row>
    <row r="47" spans="1:9" ht="12.75">
      <c r="A47" s="80" t="s">
        <v>130</v>
      </c>
      <c r="G47" s="156">
        <f>SUM(G48)</f>
        <v>11200</v>
      </c>
      <c r="H47" s="156">
        <f>SUM(H48)</f>
        <v>18442</v>
      </c>
      <c r="I47" s="21">
        <f>H47/G47</f>
        <v>1.646607142857143</v>
      </c>
    </row>
    <row r="48" spans="1:9" ht="12.75">
      <c r="A48" s="80" t="s">
        <v>131</v>
      </c>
      <c r="G48" s="156">
        <v>11200</v>
      </c>
      <c r="H48" s="156">
        <v>18442</v>
      </c>
      <c r="I48" s="21">
        <f>H48/G48</f>
        <v>1.646607142857143</v>
      </c>
    </row>
    <row r="49" spans="1:9" ht="12.75">
      <c r="A49" s="80" t="s">
        <v>132</v>
      </c>
      <c r="I49" s="21"/>
    </row>
    <row r="50" spans="1:9" ht="12.75">
      <c r="A50" s="80" t="s">
        <v>284</v>
      </c>
      <c r="G50" s="156">
        <v>11200</v>
      </c>
      <c r="H50" s="156">
        <v>18442</v>
      </c>
      <c r="I50" s="21">
        <f>H50/G50</f>
        <v>1.646607142857143</v>
      </c>
    </row>
    <row r="51" spans="1:9" ht="12.75">
      <c r="A51" s="80" t="s">
        <v>607</v>
      </c>
      <c r="G51" s="156">
        <f>SUM(G52)</f>
        <v>102794</v>
      </c>
      <c r="H51" s="156">
        <f>SUM(H52)</f>
        <v>103420</v>
      </c>
      <c r="I51" s="21">
        <f>H51/G51</f>
        <v>1.006089849602117</v>
      </c>
    </row>
    <row r="52" spans="1:9" ht="12.75">
      <c r="A52" s="80" t="s">
        <v>608</v>
      </c>
      <c r="G52" s="156">
        <v>102794</v>
      </c>
      <c r="H52" s="156">
        <v>103420</v>
      </c>
      <c r="I52" s="21">
        <f>H52/G52</f>
        <v>1.006089849602117</v>
      </c>
    </row>
    <row r="53" spans="1:9" ht="12.75">
      <c r="A53" s="80" t="s">
        <v>609</v>
      </c>
      <c r="G53" s="156">
        <f>SUM(G54,G57)</f>
        <v>1086565</v>
      </c>
      <c r="H53" s="156">
        <f>SUM(H54,H57)</f>
        <v>1193143</v>
      </c>
      <c r="I53" s="21">
        <f>H53/G53</f>
        <v>1.0980870909701674</v>
      </c>
    </row>
    <row r="54" spans="1:9" ht="12.75">
      <c r="A54" s="80" t="s">
        <v>610</v>
      </c>
      <c r="G54" s="156">
        <v>1086565</v>
      </c>
      <c r="H54" s="156">
        <v>1173743</v>
      </c>
      <c r="I54" s="21">
        <f>H54/G54</f>
        <v>1.0802326598040615</v>
      </c>
    </row>
    <row r="55" ht="12.75">
      <c r="A55" s="80" t="s">
        <v>611</v>
      </c>
    </row>
    <row r="56" spans="1:9" ht="12.75">
      <c r="A56" s="80" t="s">
        <v>606</v>
      </c>
      <c r="G56" s="156">
        <v>770248</v>
      </c>
      <c r="H56" s="156">
        <v>891992</v>
      </c>
      <c r="I56" s="21">
        <f>H56/G56</f>
        <v>1.1580581838576667</v>
      </c>
    </row>
    <row r="57" spans="1:9" ht="12.75">
      <c r="A57" s="80" t="s">
        <v>154</v>
      </c>
      <c r="G57" s="156">
        <v>0</v>
      </c>
      <c r="H57" s="156">
        <v>19400</v>
      </c>
      <c r="I57" s="21">
        <v>0</v>
      </c>
    </row>
    <row r="58" spans="1:9" ht="13.5" customHeight="1">
      <c r="A58" s="80" t="s">
        <v>596</v>
      </c>
      <c r="I58" s="21"/>
    </row>
    <row r="59" spans="1:9" ht="13.5" customHeight="1">
      <c r="A59" s="80" t="s">
        <v>597</v>
      </c>
      <c r="G59" s="156">
        <f>SUM(G60,G64)</f>
        <v>22850</v>
      </c>
      <c r="H59" s="156">
        <f>SUM(H60,H64)</f>
        <v>48185</v>
      </c>
      <c r="I59" s="21">
        <f>H59/G59</f>
        <v>2.1087527352297593</v>
      </c>
    </row>
    <row r="60" spans="1:9" ht="13.5" customHeight="1">
      <c r="A60" s="80" t="s">
        <v>610</v>
      </c>
      <c r="G60" s="156">
        <v>22850</v>
      </c>
      <c r="H60" s="156">
        <v>43185</v>
      </c>
      <c r="I60" s="21">
        <f>H60/G60</f>
        <v>1.8899343544857767</v>
      </c>
    </row>
    <row r="61" spans="1:9" ht="13.5" customHeight="1">
      <c r="A61" s="80" t="s">
        <v>612</v>
      </c>
      <c r="I61" s="21"/>
    </row>
    <row r="62" spans="1:9" ht="13.5" customHeight="1">
      <c r="A62" s="80" t="s">
        <v>261</v>
      </c>
      <c r="G62" s="156">
        <v>0</v>
      </c>
      <c r="H62" s="156">
        <v>2000</v>
      </c>
      <c r="I62" s="21">
        <v>0</v>
      </c>
    </row>
    <row r="63" spans="1:9" ht="13.5" customHeight="1">
      <c r="A63" s="80" t="s">
        <v>284</v>
      </c>
      <c r="G63" s="156">
        <v>0</v>
      </c>
      <c r="H63" s="156">
        <v>5500</v>
      </c>
      <c r="I63" s="21">
        <v>0</v>
      </c>
    </row>
    <row r="64" spans="1:9" ht="13.5" customHeight="1">
      <c r="A64" s="80" t="s">
        <v>154</v>
      </c>
      <c r="G64" s="156">
        <v>0</v>
      </c>
      <c r="H64" s="156">
        <v>5000</v>
      </c>
      <c r="I64" s="21">
        <v>0</v>
      </c>
    </row>
    <row r="65" spans="1:9" ht="12.75">
      <c r="A65" s="80" t="s">
        <v>614</v>
      </c>
      <c r="G65" s="156">
        <f>SUM(G66)</f>
        <v>6711</v>
      </c>
      <c r="H65" s="156">
        <f>SUM(H66)</f>
        <v>12507</v>
      </c>
      <c r="I65" s="21">
        <f>H65/G65</f>
        <v>1.8636566830576664</v>
      </c>
    </row>
    <row r="66" spans="1:9" ht="12.75">
      <c r="A66" s="80" t="s">
        <v>610</v>
      </c>
      <c r="G66" s="156">
        <v>6711</v>
      </c>
      <c r="H66" s="156">
        <v>12507</v>
      </c>
      <c r="I66" s="21">
        <f>H66/G66</f>
        <v>1.8636566830576664</v>
      </c>
    </row>
    <row r="67" spans="1:9" ht="12.75">
      <c r="A67" s="80" t="s">
        <v>611</v>
      </c>
      <c r="I67" s="21"/>
    </row>
    <row r="68" spans="1:9" ht="12.75">
      <c r="A68" s="80" t="s">
        <v>284</v>
      </c>
      <c r="G68" s="156">
        <v>0</v>
      </c>
      <c r="H68" s="156">
        <v>6124</v>
      </c>
      <c r="I68" s="21">
        <v>0</v>
      </c>
    </row>
    <row r="69" spans="1:9" s="4" customFormat="1" ht="12.75" customHeight="1">
      <c r="A69" s="83" t="s">
        <v>615</v>
      </c>
      <c r="B69" s="83"/>
      <c r="G69" s="153"/>
      <c r="H69" s="153"/>
      <c r="I69" s="25"/>
    </row>
    <row r="70" spans="1:9" s="4" customFormat="1" ht="11.25" customHeight="1">
      <c r="A70" s="83" t="s">
        <v>550</v>
      </c>
      <c r="B70" s="83"/>
      <c r="G70" s="153"/>
      <c r="H70" s="153"/>
      <c r="I70" s="25"/>
    </row>
    <row r="71" spans="1:9" s="4" customFormat="1" ht="12.75">
      <c r="A71" s="83" t="s">
        <v>616</v>
      </c>
      <c r="B71" s="83"/>
      <c r="G71" s="153">
        <f>SUM(G73)</f>
        <v>524</v>
      </c>
      <c r="H71" s="153">
        <f>SUM(H73)</f>
        <v>510</v>
      </c>
      <c r="I71" s="24">
        <f>H73/G73</f>
        <v>0.9732824427480916</v>
      </c>
    </row>
    <row r="72" ht="12.75">
      <c r="A72" s="80" t="s">
        <v>617</v>
      </c>
    </row>
    <row r="73" spans="1:9" ht="12.75">
      <c r="A73" s="80" t="s">
        <v>550</v>
      </c>
      <c r="G73" s="156">
        <f>SUM(G74)</f>
        <v>524</v>
      </c>
      <c r="H73" s="156">
        <f>SUM(H74)</f>
        <v>510</v>
      </c>
      <c r="I73" s="21">
        <f>H73/G73</f>
        <v>0.9732824427480916</v>
      </c>
    </row>
    <row r="74" spans="1:9" ht="12.75">
      <c r="A74" s="80" t="s">
        <v>610</v>
      </c>
      <c r="G74" s="156">
        <v>524</v>
      </c>
      <c r="H74" s="156">
        <v>510</v>
      </c>
      <c r="I74" s="21">
        <f>H74/G74</f>
        <v>0.9732824427480916</v>
      </c>
    </row>
    <row r="75" spans="1:9" s="4" customFormat="1" ht="12.75">
      <c r="A75" s="83" t="s">
        <v>618</v>
      </c>
      <c r="B75" s="83"/>
      <c r="G75" s="153">
        <f>SUM(G76)</f>
        <v>500</v>
      </c>
      <c r="H75" s="153">
        <f>SUM(H76)</f>
        <v>500</v>
      </c>
      <c r="I75" s="24">
        <f>H76/G76</f>
        <v>1</v>
      </c>
    </row>
    <row r="76" spans="1:9" ht="12.75">
      <c r="A76" s="80" t="s">
        <v>619</v>
      </c>
      <c r="D76" t="s">
        <v>36</v>
      </c>
      <c r="G76" s="156">
        <f>SUM(G77)</f>
        <v>500</v>
      </c>
      <c r="H76" s="156">
        <v>500</v>
      </c>
      <c r="I76" s="21">
        <f>H76/G76</f>
        <v>1</v>
      </c>
    </row>
    <row r="77" spans="1:9" ht="12.75">
      <c r="A77" s="80" t="s">
        <v>610</v>
      </c>
      <c r="G77" s="156">
        <v>500</v>
      </c>
      <c r="H77" s="156">
        <v>500</v>
      </c>
      <c r="I77" s="21">
        <f>H77/G77</f>
        <v>1</v>
      </c>
    </row>
    <row r="78" spans="1:9" s="4" customFormat="1" ht="12.75">
      <c r="A78" s="83" t="s">
        <v>620</v>
      </c>
      <c r="B78" s="83"/>
      <c r="G78" s="153"/>
      <c r="H78" s="153"/>
      <c r="I78" s="24"/>
    </row>
    <row r="79" spans="1:9" s="4" customFormat="1" ht="12.75">
      <c r="A79" s="83" t="s">
        <v>621</v>
      </c>
      <c r="B79" s="83"/>
      <c r="G79" s="153">
        <f>SUM(G80,G84)</f>
        <v>53230</v>
      </c>
      <c r="H79" s="153">
        <f>SUM(,H80,H84)</f>
        <v>63625</v>
      </c>
      <c r="I79" s="24">
        <f>H79/G79</f>
        <v>1.1952846139395077</v>
      </c>
    </row>
    <row r="80" spans="1:9" ht="12.75">
      <c r="A80" s="80" t="s">
        <v>622</v>
      </c>
      <c r="G80" s="156">
        <f>SUM(G81)</f>
        <v>52530</v>
      </c>
      <c r="H80" s="156">
        <f>SUM(H81)</f>
        <v>62625</v>
      </c>
      <c r="I80" s="21">
        <f>H80/G80</f>
        <v>1.192175899486008</v>
      </c>
    </row>
    <row r="81" spans="1:9" ht="12.75">
      <c r="A81" s="80" t="s">
        <v>610</v>
      </c>
      <c r="G81" s="156">
        <v>52530</v>
      </c>
      <c r="H81" s="156">
        <v>62625</v>
      </c>
      <c r="I81" s="21">
        <f>H81/G81</f>
        <v>1.192175899486008</v>
      </c>
    </row>
    <row r="82" spans="1:9" ht="12.75">
      <c r="A82" s="80" t="s">
        <v>133</v>
      </c>
      <c r="I82" s="21"/>
    </row>
    <row r="83" spans="1:9" ht="12.75">
      <c r="A83" s="80" t="s">
        <v>134</v>
      </c>
      <c r="G83" s="156">
        <v>3600</v>
      </c>
      <c r="H83" s="156">
        <v>3600</v>
      </c>
      <c r="I83" s="21">
        <f>H83/G83</f>
        <v>1</v>
      </c>
    </row>
    <row r="84" spans="1:9" ht="12.75">
      <c r="A84" s="80" t="s">
        <v>623</v>
      </c>
      <c r="G84" s="156">
        <f>SUM(G85)</f>
        <v>700</v>
      </c>
      <c r="H84" s="156">
        <f>SUM(H85:H85)</f>
        <v>1000</v>
      </c>
      <c r="I84" s="21">
        <f>H84/G84</f>
        <v>1.4285714285714286</v>
      </c>
    </row>
    <row r="85" spans="1:9" ht="12.75">
      <c r="A85" s="80" t="s">
        <v>610</v>
      </c>
      <c r="G85" s="156">
        <v>700</v>
      </c>
      <c r="H85" s="156">
        <v>1000</v>
      </c>
      <c r="I85" s="21">
        <f>H85/G85</f>
        <v>1.4285714285714286</v>
      </c>
    </row>
    <row r="86" spans="1:9" ht="12.75">
      <c r="A86" s="85" t="s">
        <v>87</v>
      </c>
      <c r="I86" s="21"/>
    </row>
    <row r="87" spans="1:9" ht="12.75">
      <c r="A87" s="85" t="s">
        <v>624</v>
      </c>
      <c r="I87" s="21"/>
    </row>
    <row r="88" spans="1:9" ht="12.75">
      <c r="A88" s="85" t="s">
        <v>137</v>
      </c>
      <c r="G88" s="159"/>
      <c r="H88" s="159"/>
      <c r="I88" s="34"/>
    </row>
    <row r="89" spans="1:9" ht="12.75">
      <c r="A89" s="85" t="s">
        <v>138</v>
      </c>
      <c r="G89" s="159">
        <f>SUM(G92)</f>
        <v>33541</v>
      </c>
      <c r="H89" s="159">
        <f>SUM(H92)</f>
        <v>40176</v>
      </c>
      <c r="I89" s="34">
        <f>H89/G89</f>
        <v>1.1978175963745863</v>
      </c>
    </row>
    <row r="90" spans="1:9" s="26" customFormat="1" ht="12.75">
      <c r="A90" s="86" t="s">
        <v>146</v>
      </c>
      <c r="B90" s="86"/>
      <c r="G90" s="160"/>
      <c r="H90" s="160"/>
      <c r="I90" s="35"/>
    </row>
    <row r="91" spans="1:9" s="26" customFormat="1" ht="12.75">
      <c r="A91" s="86" t="s">
        <v>89</v>
      </c>
      <c r="B91" s="86"/>
      <c r="G91" s="160">
        <f>SUM(G92)</f>
        <v>33541</v>
      </c>
      <c r="H91" s="160">
        <f>SUM(H92)</f>
        <v>40176</v>
      </c>
      <c r="I91" s="35">
        <f>H91/G91</f>
        <v>1.1978175963745863</v>
      </c>
    </row>
    <row r="92" spans="1:9" s="26" customFormat="1" ht="12.75">
      <c r="A92" s="86" t="s">
        <v>90</v>
      </c>
      <c r="B92" s="86"/>
      <c r="G92" s="160">
        <v>33541</v>
      </c>
      <c r="H92" s="160">
        <v>40176</v>
      </c>
      <c r="I92" s="35">
        <f>H92/G92</f>
        <v>1.1978175963745863</v>
      </c>
    </row>
    <row r="93" spans="1:9" s="26" customFormat="1" ht="12.75">
      <c r="A93" s="86" t="s">
        <v>611</v>
      </c>
      <c r="B93" s="86"/>
      <c r="G93" s="160"/>
      <c r="H93" s="160"/>
      <c r="I93" s="35"/>
    </row>
    <row r="94" spans="1:9" s="26" customFormat="1" ht="12.75">
      <c r="A94" s="86" t="s">
        <v>606</v>
      </c>
      <c r="B94" s="86"/>
      <c r="G94" s="160">
        <v>21393</v>
      </c>
      <c r="H94" s="160">
        <v>25740</v>
      </c>
      <c r="I94" s="35">
        <f>H94/G94</f>
        <v>1.2031973075305007</v>
      </c>
    </row>
    <row r="95" spans="1:9" s="4" customFormat="1" ht="12.75">
      <c r="A95" s="83" t="s">
        <v>629</v>
      </c>
      <c r="B95" s="83"/>
      <c r="G95" s="153">
        <f>SUM(G97)</f>
        <v>46100</v>
      </c>
      <c r="H95" s="153">
        <f>SUM(H97)</f>
        <v>36740</v>
      </c>
      <c r="I95" s="24">
        <f>H95/G95</f>
        <v>0.7969631236442516</v>
      </c>
    </row>
    <row r="96" spans="1:9" ht="12.75">
      <c r="A96" s="80" t="s">
        <v>630</v>
      </c>
      <c r="I96" s="21"/>
    </row>
    <row r="97" spans="1:9" ht="12.75">
      <c r="A97" s="80" t="s">
        <v>631</v>
      </c>
      <c r="G97" s="156">
        <f>SUM(G98)</f>
        <v>46100</v>
      </c>
      <c r="H97" s="156">
        <f>SUM(H98)</f>
        <v>36740</v>
      </c>
      <c r="I97" s="21">
        <f>H97/G97</f>
        <v>0.7969631236442516</v>
      </c>
    </row>
    <row r="98" spans="1:9" ht="12.75">
      <c r="A98" s="80" t="s">
        <v>632</v>
      </c>
      <c r="G98" s="156">
        <v>46100</v>
      </c>
      <c r="H98" s="156">
        <v>36740</v>
      </c>
      <c r="I98" s="21">
        <f>H98/G98</f>
        <v>0.7969631236442516</v>
      </c>
    </row>
    <row r="99" spans="1:9" ht="12.75">
      <c r="A99" s="80" t="s">
        <v>611</v>
      </c>
      <c r="I99" s="21"/>
    </row>
    <row r="100" spans="1:9" ht="12.75">
      <c r="A100" s="80" t="s">
        <v>635</v>
      </c>
      <c r="I100" s="21"/>
    </row>
    <row r="101" spans="1:9" ht="12.75">
      <c r="A101" s="80" t="s">
        <v>636</v>
      </c>
      <c r="G101" s="156">
        <v>46100</v>
      </c>
      <c r="H101" s="156">
        <v>36740</v>
      </c>
      <c r="I101" s="21">
        <f>H101/G101</f>
        <v>0.7969631236442516</v>
      </c>
    </row>
    <row r="102" spans="1:9" s="4" customFormat="1" ht="12.75">
      <c r="A102" s="83" t="s">
        <v>637</v>
      </c>
      <c r="B102" s="83"/>
      <c r="G102" s="153">
        <f>SUM(G103)</f>
        <v>0</v>
      </c>
      <c r="H102" s="153">
        <f>SUM(H103)</f>
        <v>71477</v>
      </c>
      <c r="I102" s="24">
        <v>0</v>
      </c>
    </row>
    <row r="103" spans="1:9" ht="12.75">
      <c r="A103" s="80" t="s">
        <v>267</v>
      </c>
      <c r="G103" s="156">
        <f>SUM(G104)</f>
        <v>0</v>
      </c>
      <c r="H103" s="156">
        <f>SUM(H104)</f>
        <v>71477</v>
      </c>
      <c r="I103" s="21">
        <v>0</v>
      </c>
    </row>
    <row r="104" spans="1:9" ht="12.75">
      <c r="A104" s="80" t="s">
        <v>610</v>
      </c>
      <c r="G104" s="156">
        <f>SUM(G106)</f>
        <v>0</v>
      </c>
      <c r="H104" s="156">
        <v>71477</v>
      </c>
      <c r="I104" s="21">
        <v>0</v>
      </c>
    </row>
    <row r="105" spans="1:9" ht="12.75">
      <c r="A105" s="80" t="s">
        <v>611</v>
      </c>
      <c r="I105" s="21"/>
    </row>
    <row r="106" spans="1:9" ht="12.75">
      <c r="A106" s="80" t="s">
        <v>268</v>
      </c>
      <c r="G106" s="156">
        <v>0</v>
      </c>
      <c r="H106" s="156">
        <v>71477</v>
      </c>
      <c r="I106" s="21">
        <v>0</v>
      </c>
    </row>
    <row r="107" spans="1:9" s="4" customFormat="1" ht="12.75">
      <c r="A107" s="83" t="s">
        <v>638</v>
      </c>
      <c r="B107" s="83"/>
      <c r="G107" s="153">
        <f>SUM(G108,G114,G118,G122,G126,G131,G135)</f>
        <v>2155610.8</v>
      </c>
      <c r="H107" s="153">
        <f>SUM(H108,H114,H118,H122,H126,H131,H135)</f>
        <v>2063906.2000000002</v>
      </c>
      <c r="I107" s="24">
        <f>H107/G107</f>
        <v>0.9574577191763932</v>
      </c>
    </row>
    <row r="108" spans="1:9" ht="12.75">
      <c r="A108" s="80" t="s">
        <v>639</v>
      </c>
      <c r="G108" s="156">
        <f>SUM(G109)</f>
        <v>1139973.4</v>
      </c>
      <c r="H108" s="156">
        <f>SUM(H109)</f>
        <v>1073110.6</v>
      </c>
      <c r="I108" s="21">
        <f>H108/G108</f>
        <v>0.9413470524838563</v>
      </c>
    </row>
    <row r="109" spans="1:9" ht="12.75">
      <c r="A109" s="80" t="s">
        <v>640</v>
      </c>
      <c r="G109" s="156">
        <v>1139973.4</v>
      </c>
      <c r="H109" s="156">
        <v>1073110.6</v>
      </c>
      <c r="I109" s="21">
        <f>H109/G109</f>
        <v>0.9413470524838563</v>
      </c>
    </row>
    <row r="110" spans="1:9" ht="12.75">
      <c r="A110" s="80" t="s">
        <v>611</v>
      </c>
      <c r="I110" s="21"/>
    </row>
    <row r="111" spans="1:12" ht="12.75">
      <c r="A111" s="80" t="s">
        <v>606</v>
      </c>
      <c r="G111" s="156">
        <v>868601.6</v>
      </c>
      <c r="H111" s="156">
        <v>838127.4</v>
      </c>
      <c r="I111" s="21">
        <f>H111/G111</f>
        <v>0.9649157910830466</v>
      </c>
      <c r="L111" s="36"/>
    </row>
    <row r="112" spans="9:12" ht="12.75">
      <c r="I112" s="21"/>
      <c r="L112" s="36"/>
    </row>
    <row r="113" spans="1:12" ht="12.75">
      <c r="A113" s="80" t="s">
        <v>269</v>
      </c>
      <c r="I113" s="21"/>
      <c r="L113" s="36"/>
    </row>
    <row r="114" spans="1:12" ht="12.75">
      <c r="A114" s="80" t="s">
        <v>598</v>
      </c>
      <c r="G114" s="156">
        <f>SUM(G115)</f>
        <v>114375</v>
      </c>
      <c r="H114" s="156">
        <f>SUM(H115)</f>
        <v>119311</v>
      </c>
      <c r="I114" s="21">
        <f>H114/G114</f>
        <v>1.0431562841530055</v>
      </c>
      <c r="L114" s="36"/>
    </row>
    <row r="115" spans="1:12" ht="12.75">
      <c r="A115" s="80" t="s">
        <v>640</v>
      </c>
      <c r="G115" s="156">
        <v>114375</v>
      </c>
      <c r="H115" s="156">
        <v>119311</v>
      </c>
      <c r="I115" s="21">
        <f>H115/G115</f>
        <v>1.0431562841530055</v>
      </c>
      <c r="L115" s="36"/>
    </row>
    <row r="116" spans="1:12" ht="12.75">
      <c r="A116" s="80" t="s">
        <v>611</v>
      </c>
      <c r="I116" s="21"/>
      <c r="L116" s="36"/>
    </row>
    <row r="117" spans="1:12" ht="12.75" customHeight="1">
      <c r="A117" s="80" t="s">
        <v>142</v>
      </c>
      <c r="G117" s="156">
        <v>85509</v>
      </c>
      <c r="H117" s="156">
        <v>92527</v>
      </c>
      <c r="I117" s="21">
        <f>H117/G117</f>
        <v>1.0820732320574442</v>
      </c>
      <c r="L117" s="36"/>
    </row>
    <row r="118" spans="1:12" ht="12.75" customHeight="1">
      <c r="A118" s="80" t="s">
        <v>263</v>
      </c>
      <c r="G118" s="156">
        <f>SUM(G119)</f>
        <v>0</v>
      </c>
      <c r="H118" s="156">
        <f>SUM(H119)</f>
        <v>10000</v>
      </c>
      <c r="I118" s="21">
        <v>0</v>
      </c>
      <c r="L118" s="36"/>
    </row>
    <row r="119" spans="1:12" ht="12.75" customHeight="1">
      <c r="A119" s="80" t="s">
        <v>610</v>
      </c>
      <c r="G119" s="156">
        <v>0</v>
      </c>
      <c r="H119" s="156">
        <v>10000</v>
      </c>
      <c r="I119" s="21">
        <v>0</v>
      </c>
      <c r="L119" s="36"/>
    </row>
    <row r="120" spans="1:12" ht="12.75" customHeight="1">
      <c r="A120" s="80" t="s">
        <v>611</v>
      </c>
      <c r="I120" s="21"/>
      <c r="L120" s="36"/>
    </row>
    <row r="121" spans="1:12" ht="12.75" customHeight="1">
      <c r="A121" s="80" t="s">
        <v>284</v>
      </c>
      <c r="G121" s="156">
        <v>0</v>
      </c>
      <c r="H121" s="156">
        <v>10000</v>
      </c>
      <c r="I121" s="21">
        <v>0</v>
      </c>
      <c r="L121" s="36"/>
    </row>
    <row r="122" spans="1:9" ht="12.75">
      <c r="A122" s="80" t="s">
        <v>641</v>
      </c>
      <c r="G122" s="156">
        <f>SUM(G123)</f>
        <v>719801.4</v>
      </c>
      <c r="H122" s="156">
        <f>SUM(H123)</f>
        <v>683972.6</v>
      </c>
      <c r="I122" s="21">
        <f>H122/G122</f>
        <v>0.9502240479109931</v>
      </c>
    </row>
    <row r="123" spans="1:9" ht="12.75">
      <c r="A123" s="80" t="s">
        <v>610</v>
      </c>
      <c r="G123" s="156">
        <v>719801.4</v>
      </c>
      <c r="H123" s="156">
        <v>683972.6</v>
      </c>
      <c r="I123" s="21">
        <f>H123/G123</f>
        <v>0.9502240479109931</v>
      </c>
    </row>
    <row r="124" ht="12.75">
      <c r="A124" s="80" t="s">
        <v>612</v>
      </c>
    </row>
    <row r="125" spans="1:9" ht="12.75">
      <c r="A125" s="80" t="s">
        <v>613</v>
      </c>
      <c r="G125" s="156">
        <v>513846.96</v>
      </c>
      <c r="H125" s="156">
        <v>543301</v>
      </c>
      <c r="I125" s="21">
        <f>H125/G125</f>
        <v>1.057320646598746</v>
      </c>
    </row>
    <row r="126" spans="1:9" ht="12.75">
      <c r="A126" s="80" t="s">
        <v>642</v>
      </c>
      <c r="G126" s="156">
        <f>SUM(G127)</f>
        <v>130018</v>
      </c>
      <c r="H126" s="156">
        <f>SUM(H127)</f>
        <v>144096</v>
      </c>
      <c r="I126" s="21">
        <f>H126/G126</f>
        <v>1.1082773154486303</v>
      </c>
    </row>
    <row r="127" spans="1:9" ht="12.75">
      <c r="A127" s="80" t="s">
        <v>610</v>
      </c>
      <c r="G127" s="156">
        <v>130018</v>
      </c>
      <c r="H127" s="156">
        <v>144096</v>
      </c>
      <c r="I127" s="21">
        <f>H127/G127</f>
        <v>1.1082773154486303</v>
      </c>
    </row>
    <row r="128" ht="12.75">
      <c r="A128" s="80" t="s">
        <v>611</v>
      </c>
    </row>
    <row r="129" spans="1:9" ht="12.75">
      <c r="A129" s="80" t="s">
        <v>606</v>
      </c>
      <c r="G129" s="156">
        <v>57213</v>
      </c>
      <c r="H129" s="156">
        <v>60713</v>
      </c>
      <c r="I129" s="21">
        <f>H129/G129</f>
        <v>1.0611749078006747</v>
      </c>
    </row>
    <row r="130" spans="1:9" ht="12.75">
      <c r="A130" s="80" t="s">
        <v>625</v>
      </c>
      <c r="I130" s="21"/>
    </row>
    <row r="131" spans="1:9" ht="12.75">
      <c r="A131" s="80" t="s">
        <v>626</v>
      </c>
      <c r="G131" s="156">
        <f>SUM(G132)</f>
        <v>9743</v>
      </c>
      <c r="H131" s="156">
        <f>SUM(H132)</f>
        <v>9473</v>
      </c>
      <c r="I131" s="21">
        <f aca="true" t="shared" si="2" ref="I131:I145">H131/G131</f>
        <v>0.9722877963666222</v>
      </c>
    </row>
    <row r="132" spans="1:9" ht="12.75">
      <c r="A132" s="80" t="s">
        <v>610</v>
      </c>
      <c r="G132" s="162">
        <v>9743</v>
      </c>
      <c r="H132" s="162">
        <v>9473</v>
      </c>
      <c r="I132" s="21">
        <f t="shared" si="2"/>
        <v>0.9722877963666222</v>
      </c>
    </row>
    <row r="133" spans="1:9" ht="12.75">
      <c r="A133" s="80" t="s">
        <v>611</v>
      </c>
      <c r="G133" s="162"/>
      <c r="H133" s="162"/>
      <c r="I133" s="21"/>
    </row>
    <row r="134" spans="1:9" ht="12.75">
      <c r="A134" s="80" t="s">
        <v>142</v>
      </c>
      <c r="G134" s="162">
        <v>800</v>
      </c>
      <c r="H134" s="162">
        <v>0</v>
      </c>
      <c r="I134" s="21">
        <f>H134/G134</f>
        <v>0</v>
      </c>
    </row>
    <row r="135" spans="1:9" ht="12.75">
      <c r="A135" s="80" t="s">
        <v>643</v>
      </c>
      <c r="G135" s="162">
        <f>SUM(G136)</f>
        <v>41700</v>
      </c>
      <c r="H135" s="162">
        <f>SUM(H136)</f>
        <v>23943</v>
      </c>
      <c r="I135" s="21">
        <f t="shared" si="2"/>
        <v>0.5741726618705036</v>
      </c>
    </row>
    <row r="136" spans="1:9" ht="12.75">
      <c r="A136" s="80" t="s">
        <v>610</v>
      </c>
      <c r="G136" s="162">
        <v>41700</v>
      </c>
      <c r="H136" s="162">
        <v>23943</v>
      </c>
      <c r="I136" s="33">
        <f t="shared" si="2"/>
        <v>0.5741726618705036</v>
      </c>
    </row>
    <row r="137" spans="1:9" s="4" customFormat="1" ht="12.75">
      <c r="A137" s="83" t="s">
        <v>644</v>
      </c>
      <c r="B137" s="83"/>
      <c r="G137" s="153">
        <f>SUM(G140,G144,G138)</f>
        <v>56179</v>
      </c>
      <c r="H137" s="153">
        <f>SUM(H140,H144,H138)</f>
        <v>283600</v>
      </c>
      <c r="I137" s="24">
        <f t="shared" si="2"/>
        <v>5.048149664465369</v>
      </c>
    </row>
    <row r="138" spans="1:9" s="20" customFormat="1" ht="12.75">
      <c r="A138" s="84" t="s">
        <v>680</v>
      </c>
      <c r="B138" s="84"/>
      <c r="G138" s="162">
        <v>8000</v>
      </c>
      <c r="H138" s="162">
        <v>250000</v>
      </c>
      <c r="I138" s="33">
        <f>H138/G138</f>
        <v>31.25</v>
      </c>
    </row>
    <row r="139" spans="1:9" s="20" customFormat="1" ht="12.75">
      <c r="A139" s="84" t="s">
        <v>681</v>
      </c>
      <c r="B139" s="84"/>
      <c r="G139" s="162">
        <v>8000</v>
      </c>
      <c r="H139" s="162">
        <v>250000</v>
      </c>
      <c r="I139" s="33">
        <f>H139/G139</f>
        <v>31.25</v>
      </c>
    </row>
    <row r="140" spans="1:9" s="20" customFormat="1" ht="12.75">
      <c r="A140" s="84" t="s">
        <v>599</v>
      </c>
      <c r="B140" s="84"/>
      <c r="G140" s="162">
        <f>SUM(G141)</f>
        <v>2496</v>
      </c>
      <c r="H140" s="162">
        <f>SUM(H141)</f>
        <v>4125</v>
      </c>
      <c r="I140" s="33">
        <f>H140/G140</f>
        <v>1.6526442307692308</v>
      </c>
    </row>
    <row r="141" spans="1:9" s="20" customFormat="1" ht="12.75">
      <c r="A141" s="84" t="s">
        <v>38</v>
      </c>
      <c r="B141" s="84"/>
      <c r="G141" s="162">
        <v>2496</v>
      </c>
      <c r="H141" s="162">
        <v>4125</v>
      </c>
      <c r="I141" s="33">
        <f>H141/G141</f>
        <v>1.6526442307692308</v>
      </c>
    </row>
    <row r="142" spans="1:9" s="20" customFormat="1" ht="12.75">
      <c r="A142" s="84" t="s">
        <v>612</v>
      </c>
      <c r="B142" s="84"/>
      <c r="G142" s="162"/>
      <c r="H142" s="162"/>
      <c r="I142" s="33"/>
    </row>
    <row r="143" spans="1:9" s="20" customFormat="1" ht="12.75">
      <c r="A143" s="84" t="s">
        <v>606</v>
      </c>
      <c r="B143" s="84"/>
      <c r="G143" s="162">
        <v>2496</v>
      </c>
      <c r="H143" s="162">
        <v>2625</v>
      </c>
      <c r="I143" s="33">
        <f>H143/G143</f>
        <v>1.0516826923076923</v>
      </c>
    </row>
    <row r="144" spans="1:9" ht="12.75">
      <c r="A144" s="80" t="s">
        <v>645</v>
      </c>
      <c r="G144" s="156">
        <f>SUM(G145)</f>
        <v>45683</v>
      </c>
      <c r="H144" s="156">
        <f>SUM(H145)</f>
        <v>29475</v>
      </c>
      <c r="I144" s="21">
        <f t="shared" si="2"/>
        <v>0.6452071886697459</v>
      </c>
    </row>
    <row r="145" spans="1:9" ht="12.75">
      <c r="A145" s="80" t="s">
        <v>610</v>
      </c>
      <c r="G145" s="156">
        <v>45683</v>
      </c>
      <c r="H145" s="156">
        <v>29475</v>
      </c>
      <c r="I145" s="21">
        <f t="shared" si="2"/>
        <v>0.6452071886697459</v>
      </c>
    </row>
    <row r="146" spans="1:9" ht="12.75">
      <c r="A146" s="80" t="s">
        <v>139</v>
      </c>
      <c r="I146" s="21"/>
    </row>
    <row r="147" spans="1:9" ht="12.75">
      <c r="A147" s="80" t="s">
        <v>140</v>
      </c>
      <c r="G147" s="156">
        <v>16680</v>
      </c>
      <c r="H147" s="156">
        <v>17398</v>
      </c>
      <c r="I147" s="21">
        <f>H147/G147</f>
        <v>1.0430455635491607</v>
      </c>
    </row>
    <row r="148" spans="1:9" s="4" customFormat="1" ht="12.75">
      <c r="A148" s="83" t="s">
        <v>91</v>
      </c>
      <c r="B148" s="83"/>
      <c r="G148" s="153">
        <f>SUM(G149,G154,G159,G161,G163,G170,G175)</f>
        <v>798838</v>
      </c>
      <c r="H148" s="153">
        <f>SUM(H149,H154,H159,H161,H163,H170,H175)</f>
        <v>854815</v>
      </c>
      <c r="I148" s="24">
        <f>H148/G148</f>
        <v>1.0700730310776403</v>
      </c>
    </row>
    <row r="149" spans="1:9" s="26" customFormat="1" ht="12.75">
      <c r="A149" s="86" t="s">
        <v>141</v>
      </c>
      <c r="B149" s="86"/>
      <c r="G149" s="160">
        <f>SUM(G150)</f>
        <v>16635</v>
      </c>
      <c r="H149" s="160">
        <f>SUM(H150)</f>
        <v>18435</v>
      </c>
      <c r="I149" s="35">
        <f>H149/G149</f>
        <v>1.1082055906221822</v>
      </c>
    </row>
    <row r="150" spans="1:9" s="4" customFormat="1" ht="12.75">
      <c r="A150" s="86" t="s">
        <v>610</v>
      </c>
      <c r="B150" s="86"/>
      <c r="C150" s="26"/>
      <c r="D150" s="26"/>
      <c r="E150" s="26"/>
      <c r="F150" s="26"/>
      <c r="G150" s="160">
        <v>16635</v>
      </c>
      <c r="H150" s="160">
        <v>18435</v>
      </c>
      <c r="I150" s="35">
        <f>H150/G150</f>
        <v>1.1082055906221822</v>
      </c>
    </row>
    <row r="151" spans="1:9" s="4" customFormat="1" ht="12.75">
      <c r="A151" s="86" t="s">
        <v>155</v>
      </c>
      <c r="B151" s="86"/>
      <c r="C151" s="26"/>
      <c r="D151" s="26"/>
      <c r="E151" s="26"/>
      <c r="F151" s="26"/>
      <c r="G151" s="160"/>
      <c r="H151" s="160"/>
      <c r="I151" s="35"/>
    </row>
    <row r="152" spans="1:9" s="4" customFormat="1" ht="12.75">
      <c r="A152" s="86" t="s">
        <v>156</v>
      </c>
      <c r="B152" s="86"/>
      <c r="C152" s="26"/>
      <c r="D152" s="26"/>
      <c r="E152" s="26"/>
      <c r="F152" s="26"/>
      <c r="G152" s="160"/>
      <c r="H152" s="160"/>
      <c r="I152" s="35"/>
    </row>
    <row r="153" spans="1:9" s="4" customFormat="1" ht="12.75">
      <c r="A153" s="86" t="s">
        <v>157</v>
      </c>
      <c r="B153" s="86"/>
      <c r="C153" s="26"/>
      <c r="D153" s="26"/>
      <c r="E153" s="26"/>
      <c r="F153" s="26"/>
      <c r="G153" s="160"/>
      <c r="H153" s="160"/>
      <c r="I153" s="35"/>
    </row>
    <row r="154" spans="1:9" s="4" customFormat="1" ht="12.75">
      <c r="A154" s="86" t="s">
        <v>158</v>
      </c>
      <c r="B154" s="86"/>
      <c r="C154" s="26"/>
      <c r="D154" s="26"/>
      <c r="E154" s="26"/>
      <c r="F154" s="26"/>
      <c r="G154" s="160">
        <f>SUM(G155)</f>
        <v>536994</v>
      </c>
      <c r="H154" s="160">
        <f>SUM(H155)</f>
        <v>549711</v>
      </c>
      <c r="I154" s="35">
        <f>H154/G154</f>
        <v>1.0236818288472498</v>
      </c>
    </row>
    <row r="155" spans="1:9" s="4" customFormat="1" ht="12.75">
      <c r="A155" s="86" t="s">
        <v>38</v>
      </c>
      <c r="B155" s="86"/>
      <c r="C155" s="26"/>
      <c r="D155" s="26"/>
      <c r="E155" s="26"/>
      <c r="F155" s="26"/>
      <c r="G155" s="160">
        <v>536994</v>
      </c>
      <c r="H155" s="160">
        <v>549711</v>
      </c>
      <c r="I155" s="35">
        <f>H155/G155</f>
        <v>1.0236818288472498</v>
      </c>
    </row>
    <row r="156" spans="1:9" s="4" customFormat="1" ht="12.75">
      <c r="A156" s="86" t="s">
        <v>611</v>
      </c>
      <c r="B156" s="86"/>
      <c r="C156" s="26"/>
      <c r="D156" s="26"/>
      <c r="E156" s="26"/>
      <c r="F156" s="26"/>
      <c r="G156" s="160"/>
      <c r="H156" s="160"/>
      <c r="I156" s="35"/>
    </row>
    <row r="157" spans="1:9" s="4" customFormat="1" ht="12.75">
      <c r="A157" s="86" t="s">
        <v>142</v>
      </c>
      <c r="B157" s="86"/>
      <c r="C157" s="26"/>
      <c r="D157" s="26"/>
      <c r="E157" s="26"/>
      <c r="F157" s="26"/>
      <c r="G157" s="160">
        <v>21774</v>
      </c>
      <c r="H157" s="160">
        <v>24632</v>
      </c>
      <c r="I157" s="35">
        <f>H157/G157</f>
        <v>1.131257463029301</v>
      </c>
    </row>
    <row r="158" ht="12.75">
      <c r="A158" s="80" t="s">
        <v>147</v>
      </c>
    </row>
    <row r="159" spans="1:9" ht="12.75">
      <c r="A159" s="80" t="s">
        <v>270</v>
      </c>
      <c r="G159" s="156">
        <f>SUM(G160)</f>
        <v>65525</v>
      </c>
      <c r="H159" s="156">
        <f>SUM(H160)</f>
        <v>64000</v>
      </c>
      <c r="I159" s="21">
        <f aca="true" t="shared" si="3" ref="I159:I164">H159/G159</f>
        <v>0.9767264402899657</v>
      </c>
    </row>
    <row r="160" spans="1:9" ht="12.75">
      <c r="A160" s="80" t="s">
        <v>610</v>
      </c>
      <c r="G160" s="156">
        <v>65525</v>
      </c>
      <c r="H160" s="156">
        <v>64000</v>
      </c>
      <c r="I160" s="21">
        <f t="shared" si="3"/>
        <v>0.9767264402899657</v>
      </c>
    </row>
    <row r="161" spans="1:9" ht="12.75">
      <c r="A161" s="80" t="s">
        <v>148</v>
      </c>
      <c r="G161" s="156">
        <f>SUM(G162)</f>
        <v>0</v>
      </c>
      <c r="H161" s="156">
        <f>SUM(H162)</f>
        <v>1000</v>
      </c>
      <c r="I161" s="21">
        <v>0</v>
      </c>
    </row>
    <row r="162" spans="1:9" ht="12.75">
      <c r="A162" s="80" t="s">
        <v>610</v>
      </c>
      <c r="G162" s="156">
        <v>0</v>
      </c>
      <c r="H162" s="156">
        <v>1000</v>
      </c>
      <c r="I162" s="21">
        <v>0</v>
      </c>
    </row>
    <row r="163" spans="1:10" ht="12.75">
      <c r="A163" s="80" t="s">
        <v>149</v>
      </c>
      <c r="G163" s="156">
        <f>SUM(G164)</f>
        <v>151684</v>
      </c>
      <c r="H163" s="156">
        <f>SUM(H164)</f>
        <v>191875</v>
      </c>
      <c r="I163" s="21">
        <f t="shared" si="3"/>
        <v>1.264965322644445</v>
      </c>
      <c r="J163" s="3"/>
    </row>
    <row r="164" spans="1:9" ht="12.75">
      <c r="A164" s="80" t="s">
        <v>610</v>
      </c>
      <c r="G164" s="156">
        <v>151684</v>
      </c>
      <c r="H164" s="156">
        <v>191875</v>
      </c>
      <c r="I164" s="21">
        <f t="shared" si="3"/>
        <v>1.264965322644445</v>
      </c>
    </row>
    <row r="165" ht="12.75">
      <c r="A165" s="80" t="s">
        <v>612</v>
      </c>
    </row>
    <row r="166" spans="1:9" ht="12.75">
      <c r="A166" s="80" t="s">
        <v>613</v>
      </c>
      <c r="G166" s="156">
        <v>133423</v>
      </c>
      <c r="H166" s="156">
        <v>173012</v>
      </c>
      <c r="I166" s="21">
        <f>H166/G166</f>
        <v>1.2967179571738006</v>
      </c>
    </row>
    <row r="167" ht="12.75">
      <c r="I167" s="21"/>
    </row>
    <row r="168" ht="12.75">
      <c r="I168" s="21"/>
    </row>
    <row r="169" ht="12.75">
      <c r="A169" s="80" t="s">
        <v>150</v>
      </c>
    </row>
    <row r="170" spans="1:9" ht="12.75">
      <c r="A170" s="80" t="s">
        <v>646</v>
      </c>
      <c r="G170" s="156">
        <f>SUM(G171)</f>
        <v>0</v>
      </c>
      <c r="H170" s="156">
        <f>SUM(H171)</f>
        <v>6529</v>
      </c>
      <c r="I170" s="21">
        <v>0</v>
      </c>
    </row>
    <row r="171" spans="1:9" ht="12.75">
      <c r="A171" s="80" t="s">
        <v>610</v>
      </c>
      <c r="G171" s="156">
        <v>0</v>
      </c>
      <c r="H171" s="156">
        <v>6529</v>
      </c>
      <c r="I171" s="21">
        <v>0</v>
      </c>
    </row>
    <row r="172" ht="12.75">
      <c r="A172" s="80" t="s">
        <v>611</v>
      </c>
    </row>
    <row r="173" spans="1:9" ht="12.75">
      <c r="A173" s="80" t="s">
        <v>606</v>
      </c>
      <c r="G173" s="156">
        <v>0</v>
      </c>
      <c r="H173" s="156">
        <v>6529</v>
      </c>
      <c r="I173" s="21">
        <v>0</v>
      </c>
    </row>
    <row r="174" ht="12.75">
      <c r="I174" s="21"/>
    </row>
    <row r="175" spans="1:9" ht="12.75">
      <c r="A175" s="80" t="s">
        <v>151</v>
      </c>
      <c r="G175" s="156">
        <f>SUM(G176)</f>
        <v>28000</v>
      </c>
      <c r="H175" s="156">
        <f>SUM(H176)</f>
        <v>23265</v>
      </c>
      <c r="I175" s="21">
        <f>H175/G175</f>
        <v>0.8308928571428571</v>
      </c>
    </row>
    <row r="176" spans="1:9" ht="12.75">
      <c r="A176" s="80" t="s">
        <v>610</v>
      </c>
      <c r="G176" s="156">
        <v>28000</v>
      </c>
      <c r="H176" s="156">
        <v>23265</v>
      </c>
      <c r="I176" s="21">
        <f>H176/G176</f>
        <v>0.8308928571428571</v>
      </c>
    </row>
    <row r="177" spans="1:9" s="4" customFormat="1" ht="12.75">
      <c r="A177" s="83" t="s">
        <v>647</v>
      </c>
      <c r="B177" s="83"/>
      <c r="G177" s="153">
        <f>SUM(G178,G182,G184)</f>
        <v>123820</v>
      </c>
      <c r="H177" s="153">
        <f>SUM(H178,H182,H184)</f>
        <v>121797</v>
      </c>
      <c r="I177" s="24">
        <f>H177/G177</f>
        <v>0.983661767081247</v>
      </c>
    </row>
    <row r="178" spans="1:9" ht="12.75">
      <c r="A178" s="80" t="s">
        <v>648</v>
      </c>
      <c r="G178" s="156">
        <f>SUM(G179)</f>
        <v>94520</v>
      </c>
      <c r="H178" s="156">
        <f>SUM(H179)</f>
        <v>100740</v>
      </c>
      <c r="I178" s="21">
        <f>H178/G178</f>
        <v>1.0658061785865425</v>
      </c>
    </row>
    <row r="179" spans="1:9" ht="12.75">
      <c r="A179" s="80" t="s">
        <v>610</v>
      </c>
      <c r="G179" s="156">
        <v>94520</v>
      </c>
      <c r="H179" s="156">
        <v>100740</v>
      </c>
      <c r="I179" s="21">
        <f>H179/G179</f>
        <v>1.0658061785865425</v>
      </c>
    </row>
    <row r="180" ht="12.75">
      <c r="A180" s="80" t="s">
        <v>612</v>
      </c>
    </row>
    <row r="181" spans="1:9" ht="12.75">
      <c r="A181" s="80" t="s">
        <v>613</v>
      </c>
      <c r="G181" s="156">
        <v>81649</v>
      </c>
      <c r="H181" s="156">
        <v>87322</v>
      </c>
      <c r="I181" s="21">
        <f>H181/G181</f>
        <v>1.0694803365626033</v>
      </c>
    </row>
    <row r="182" spans="1:9" ht="12.75">
      <c r="A182" s="80" t="s">
        <v>159</v>
      </c>
      <c r="G182" s="156">
        <f>SUM(G183)</f>
        <v>29300</v>
      </c>
      <c r="H182" s="156">
        <f>SUM(H183)</f>
        <v>20500</v>
      </c>
      <c r="I182" s="21">
        <f>H182/G182</f>
        <v>0.6996587030716723</v>
      </c>
    </row>
    <row r="183" spans="1:9" ht="12.75">
      <c r="A183" s="80" t="s">
        <v>610</v>
      </c>
      <c r="G183" s="156">
        <v>29300</v>
      </c>
      <c r="H183" s="156">
        <v>20500</v>
      </c>
      <c r="I183" s="21">
        <f>H183/G183</f>
        <v>0.6996587030716723</v>
      </c>
    </row>
    <row r="184" spans="1:9" ht="12.75">
      <c r="A184" s="80" t="s">
        <v>264</v>
      </c>
      <c r="G184" s="156">
        <f>SUM(G185)</f>
        <v>0</v>
      </c>
      <c r="H184" s="156">
        <f>SUM(H185)</f>
        <v>557</v>
      </c>
      <c r="I184" s="21">
        <v>0</v>
      </c>
    </row>
    <row r="185" spans="1:9" ht="12.75">
      <c r="A185" s="80" t="s">
        <v>610</v>
      </c>
      <c r="G185" s="156">
        <v>0</v>
      </c>
      <c r="H185" s="156">
        <v>557</v>
      </c>
      <c r="I185" s="21">
        <v>0</v>
      </c>
    </row>
    <row r="186" spans="1:9" s="4" customFormat="1" ht="12.75">
      <c r="A186" s="83" t="s">
        <v>649</v>
      </c>
      <c r="B186" s="83"/>
      <c r="G186" s="153"/>
      <c r="H186" s="153"/>
      <c r="I186" s="25"/>
    </row>
    <row r="187" spans="1:9" s="4" customFormat="1" ht="12.75">
      <c r="A187" s="83" t="s">
        <v>650</v>
      </c>
      <c r="B187" s="83"/>
      <c r="G187" s="153">
        <f>SUM(G188,G190,G194)</f>
        <v>254231</v>
      </c>
      <c r="H187" s="153">
        <f>SUM(H188,H190,H194)</f>
        <v>1170776</v>
      </c>
      <c r="I187" s="24">
        <f aca="true" t="shared" si="4" ref="I187:I195">H187/G187</f>
        <v>4.60516616777655</v>
      </c>
    </row>
    <row r="188" spans="1:9" s="20" customFormat="1" ht="12.75">
      <c r="A188" s="84" t="s">
        <v>160</v>
      </c>
      <c r="B188" s="84"/>
      <c r="G188" s="162">
        <f>SUM(G189)</f>
        <v>50000</v>
      </c>
      <c r="H188" s="162">
        <f>SUM(H189)</f>
        <v>920286</v>
      </c>
      <c r="I188" s="33">
        <f t="shared" si="4"/>
        <v>18.40572</v>
      </c>
    </row>
    <row r="189" spans="1:9" s="20" customFormat="1" ht="12.75">
      <c r="A189" s="84" t="s">
        <v>154</v>
      </c>
      <c r="B189" s="84"/>
      <c r="G189" s="162">
        <v>50000</v>
      </c>
      <c r="H189" s="162">
        <v>920286</v>
      </c>
      <c r="I189" s="33">
        <f t="shared" si="4"/>
        <v>18.40572</v>
      </c>
    </row>
    <row r="190" spans="1:9" ht="12.75">
      <c r="A190" s="80" t="s">
        <v>312</v>
      </c>
      <c r="G190" s="156">
        <f>SUM(G191)</f>
        <v>900</v>
      </c>
      <c r="H190" s="162">
        <v>55390</v>
      </c>
      <c r="I190" s="33">
        <f t="shared" si="4"/>
        <v>61.544444444444444</v>
      </c>
    </row>
    <row r="191" spans="1:9" ht="12.75">
      <c r="A191" s="80" t="s">
        <v>610</v>
      </c>
      <c r="G191" s="156">
        <v>900</v>
      </c>
      <c r="H191" s="162">
        <v>55390</v>
      </c>
      <c r="I191" s="33">
        <f t="shared" si="4"/>
        <v>61.544444444444444</v>
      </c>
    </row>
    <row r="192" spans="1:9" ht="12.75">
      <c r="A192" s="80" t="s">
        <v>611</v>
      </c>
      <c r="I192" s="21"/>
    </row>
    <row r="193" spans="1:9" ht="12.75">
      <c r="A193" s="80" t="s">
        <v>284</v>
      </c>
      <c r="G193" s="156">
        <v>0</v>
      </c>
      <c r="H193" s="156">
        <v>11081</v>
      </c>
      <c r="I193" s="21">
        <v>0</v>
      </c>
    </row>
    <row r="194" spans="1:9" ht="12.75">
      <c r="A194" s="80" t="s">
        <v>651</v>
      </c>
      <c r="G194" s="156">
        <f>SUM(G195:G195)</f>
        <v>203331</v>
      </c>
      <c r="H194" s="156">
        <f>SUM(H195:H195)</f>
        <v>195100</v>
      </c>
      <c r="I194" s="21">
        <f t="shared" si="4"/>
        <v>0.9595192075974642</v>
      </c>
    </row>
    <row r="195" spans="1:9" ht="12.75">
      <c r="A195" s="80" t="s">
        <v>610</v>
      </c>
      <c r="G195" s="156">
        <v>203331</v>
      </c>
      <c r="H195" s="156">
        <v>195100</v>
      </c>
      <c r="I195" s="21">
        <f t="shared" si="4"/>
        <v>0.9595192075974642</v>
      </c>
    </row>
    <row r="196" spans="1:9" s="4" customFormat="1" ht="12.75">
      <c r="A196" s="83" t="s">
        <v>652</v>
      </c>
      <c r="B196" s="83"/>
      <c r="G196" s="153"/>
      <c r="H196" s="153"/>
      <c r="I196" s="24"/>
    </row>
    <row r="197" spans="1:9" s="4" customFormat="1" ht="12.75">
      <c r="A197" s="83" t="s">
        <v>42</v>
      </c>
      <c r="B197" s="83"/>
      <c r="G197" s="153">
        <f>SUM(G198,G200,G203)</f>
        <v>183464</v>
      </c>
      <c r="H197" s="153">
        <f>SUM(H198,H200,H203)</f>
        <v>292607</v>
      </c>
      <c r="I197" s="24">
        <f aca="true" t="shared" si="5" ref="I197:I204">H197/G197</f>
        <v>1.5949014520559892</v>
      </c>
    </row>
    <row r="198" spans="1:9" s="20" customFormat="1" ht="12.75">
      <c r="A198" s="84" t="s">
        <v>43</v>
      </c>
      <c r="B198" s="84"/>
      <c r="G198" s="162">
        <f>SUM(G199)</f>
        <v>40830</v>
      </c>
      <c r="H198" s="162">
        <f>SUM(H199)</f>
        <v>44100</v>
      </c>
      <c r="I198" s="33">
        <f t="shared" si="5"/>
        <v>1.0800881704628948</v>
      </c>
    </row>
    <row r="199" spans="1:9" s="20" customFormat="1" ht="12.75">
      <c r="A199" s="84" t="s">
        <v>595</v>
      </c>
      <c r="B199" s="84"/>
      <c r="G199" s="162">
        <v>40830</v>
      </c>
      <c r="H199" s="162">
        <v>44100</v>
      </c>
      <c r="I199" s="33">
        <f t="shared" si="5"/>
        <v>1.0800881704628948</v>
      </c>
    </row>
    <row r="200" spans="1:9" ht="12.75">
      <c r="A200" s="80" t="s">
        <v>44</v>
      </c>
      <c r="G200" s="156">
        <f>SUM(G201,G202)</f>
        <v>31894</v>
      </c>
      <c r="H200" s="156">
        <f>SUM(H201,H202)</f>
        <v>121820</v>
      </c>
      <c r="I200" s="21">
        <f t="shared" si="5"/>
        <v>3.819527183796325</v>
      </c>
    </row>
    <row r="201" spans="1:9" ht="12.75">
      <c r="A201" s="80" t="s">
        <v>610</v>
      </c>
      <c r="G201" s="156">
        <v>16694</v>
      </c>
      <c r="H201" s="156">
        <v>21820</v>
      </c>
      <c r="I201" s="21">
        <f t="shared" si="5"/>
        <v>1.3070564274589673</v>
      </c>
    </row>
    <row r="202" spans="1:9" ht="12.75">
      <c r="A202" s="80" t="s">
        <v>154</v>
      </c>
      <c r="G202" s="156">
        <v>15200</v>
      </c>
      <c r="H202" s="156">
        <v>100000</v>
      </c>
      <c r="I202" s="21">
        <f>H202/G202</f>
        <v>6.578947368421052</v>
      </c>
    </row>
    <row r="203" spans="1:9" ht="12.75">
      <c r="A203" s="80" t="s">
        <v>253</v>
      </c>
      <c r="G203" s="156">
        <f>SUM(G204)</f>
        <v>110740</v>
      </c>
      <c r="H203" s="156">
        <f>SUM(H204)</f>
        <v>126687</v>
      </c>
      <c r="I203" s="21">
        <f t="shared" si="5"/>
        <v>1.1440039732707241</v>
      </c>
    </row>
    <row r="204" spans="1:9" ht="12.75">
      <c r="A204" s="80" t="s">
        <v>610</v>
      </c>
      <c r="G204" s="156">
        <v>110740</v>
      </c>
      <c r="H204" s="156">
        <v>126687</v>
      </c>
      <c r="I204" s="21">
        <f t="shared" si="5"/>
        <v>1.1440039732707241</v>
      </c>
    </row>
    <row r="205" ht="12.75">
      <c r="A205" s="80" t="s">
        <v>611</v>
      </c>
    </row>
    <row r="206" spans="1:9" ht="12.75">
      <c r="A206" s="80" t="s">
        <v>606</v>
      </c>
      <c r="G206" s="156">
        <v>85505</v>
      </c>
      <c r="H206" s="156">
        <v>93933</v>
      </c>
      <c r="I206" s="21">
        <f>H206/G206</f>
        <v>1.098567335243553</v>
      </c>
    </row>
    <row r="207" spans="1:9" s="4" customFormat="1" ht="12.75">
      <c r="A207" s="83" t="s">
        <v>45</v>
      </c>
      <c r="B207" s="83"/>
      <c r="G207" s="153">
        <f>SUM(G208,G212,G216)</f>
        <v>108264</v>
      </c>
      <c r="H207" s="153">
        <f>SUM(H208,H212,H216)</f>
        <v>143500</v>
      </c>
      <c r="I207" s="24">
        <f>H207/G207</f>
        <v>1.3254636813714624</v>
      </c>
    </row>
    <row r="208" spans="1:9" ht="12.75">
      <c r="A208" s="80" t="s">
        <v>46</v>
      </c>
      <c r="G208" s="156">
        <f>SUM(G209,G210)</f>
        <v>38464</v>
      </c>
      <c r="H208" s="156">
        <f>SUM(H209,H210)</f>
        <v>66400</v>
      </c>
      <c r="I208" s="21">
        <f>H208/G208</f>
        <v>1.7262895174708819</v>
      </c>
    </row>
    <row r="209" spans="1:9" ht="12.75">
      <c r="A209" s="80" t="s">
        <v>610</v>
      </c>
      <c r="G209" s="156">
        <v>6210</v>
      </c>
      <c r="H209" s="156">
        <v>4400</v>
      </c>
      <c r="I209" s="21">
        <f>H209/G209</f>
        <v>0.7085346215780999</v>
      </c>
    </row>
    <row r="210" spans="1:9" ht="12.75">
      <c r="A210" s="80" t="s">
        <v>154</v>
      </c>
      <c r="G210" s="156">
        <v>32254</v>
      </c>
      <c r="H210" s="156">
        <v>62000</v>
      </c>
      <c r="I210" s="21">
        <f>H210/G210</f>
        <v>1.9222422025175172</v>
      </c>
    </row>
    <row r="211" ht="12.75">
      <c r="A211" s="80" t="s">
        <v>47</v>
      </c>
    </row>
    <row r="212" spans="1:9" ht="12.75">
      <c r="A212" s="80" t="s">
        <v>48</v>
      </c>
      <c r="G212" s="156">
        <f>SUM(G213)</f>
        <v>59300</v>
      </c>
      <c r="H212" s="156">
        <f>SUM(H213)</f>
        <v>62100</v>
      </c>
      <c r="I212" s="21">
        <f>H212/G212</f>
        <v>1.0472175379426645</v>
      </c>
    </row>
    <row r="213" spans="1:9" ht="12.75">
      <c r="A213" s="80" t="s">
        <v>610</v>
      </c>
      <c r="G213" s="156">
        <v>59300</v>
      </c>
      <c r="H213" s="156">
        <v>62100</v>
      </c>
      <c r="I213" s="21">
        <f>H213/G213</f>
        <v>1.0472175379426645</v>
      </c>
    </row>
    <row r="214" spans="1:9" ht="12.75">
      <c r="A214" s="80" t="s">
        <v>612</v>
      </c>
      <c r="I214" s="21"/>
    </row>
    <row r="215" spans="1:9" ht="12.75">
      <c r="A215" s="80" t="s">
        <v>284</v>
      </c>
      <c r="G215" s="156">
        <v>58500</v>
      </c>
      <c r="H215" s="156">
        <v>61100</v>
      </c>
      <c r="I215" s="21">
        <f>H215/G215</f>
        <v>1.0444444444444445</v>
      </c>
    </row>
    <row r="216" spans="1:9" ht="12.75">
      <c r="A216" s="80" t="s">
        <v>265</v>
      </c>
      <c r="G216" s="156">
        <f>SUM(G217)</f>
        <v>10500</v>
      </c>
      <c r="H216" s="156">
        <f>SUM(H217)</f>
        <v>15000</v>
      </c>
      <c r="I216" s="21">
        <f>H216/G216</f>
        <v>1.4285714285714286</v>
      </c>
    </row>
    <row r="217" spans="1:9" ht="12.75">
      <c r="A217" s="80" t="s">
        <v>262</v>
      </c>
      <c r="G217" s="156">
        <v>10500</v>
      </c>
      <c r="H217" s="156">
        <v>15000</v>
      </c>
      <c r="I217" s="21">
        <f>H217/G217</f>
        <v>1.4285714285714286</v>
      </c>
    </row>
    <row r="219" spans="1:9" s="8" customFormat="1" ht="12.75">
      <c r="A219" s="87" t="s">
        <v>586</v>
      </c>
      <c r="B219" s="87"/>
      <c r="G219" s="154">
        <f>SUM(G14,G18,G24,G34,G37,G42,G71,G75,G79,G89,G95,G102,G107,G137,G148,G177,G187,G197,G207)</f>
        <v>6234884.8</v>
      </c>
      <c r="H219" s="161">
        <f>SUM(H14,H18,H24,H34,H37,H42,H71,H75,H79,H89,H95,H102,H107,H137,H148,H177,H187,H197,H207)</f>
        <v>7485041.2</v>
      </c>
      <c r="I219" s="230">
        <f>H219/G219</f>
        <v>1.2005099436640754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4" sqref="F4"/>
    </sheetView>
  </sheetViews>
  <sheetFormatPr defaultColWidth="9.00390625" defaultRowHeight="12.75"/>
  <cols>
    <col min="5" max="5" width="4.25390625" style="0" customWidth="1"/>
    <col min="6" max="6" width="6.625" style="0" customWidth="1"/>
    <col min="7" max="7" width="8.125" style="0" customWidth="1"/>
    <col min="8" max="8" width="11.125" style="36" customWidth="1"/>
    <col min="9" max="9" width="10.00390625" style="36" customWidth="1"/>
    <col min="10" max="10" width="7.75390625" style="22" customWidth="1"/>
  </cols>
  <sheetData>
    <row r="1" ht="12.75">
      <c r="F1" t="s">
        <v>301</v>
      </c>
    </row>
    <row r="2" ht="12.75">
      <c r="F2" t="s">
        <v>361</v>
      </c>
    </row>
    <row r="3" ht="12.75">
      <c r="F3" t="s">
        <v>358</v>
      </c>
    </row>
    <row r="6" spans="1:10" s="13" customFormat="1" ht="18">
      <c r="A6" s="13" t="s">
        <v>49</v>
      </c>
      <c r="H6" s="43"/>
      <c r="I6" s="43"/>
      <c r="J6" s="45"/>
    </row>
    <row r="7" spans="1:10" s="13" customFormat="1" ht="18">
      <c r="A7" s="13" t="s">
        <v>116</v>
      </c>
      <c r="H7" s="43"/>
      <c r="I7" s="43"/>
      <c r="J7" s="45"/>
    </row>
    <row r="9" spans="1:10" s="4" customFormat="1" ht="12.75">
      <c r="A9" s="4" t="s">
        <v>50</v>
      </c>
      <c r="F9" s="4" t="s">
        <v>313</v>
      </c>
      <c r="G9" s="4" t="s">
        <v>51</v>
      </c>
      <c r="H9" s="41" t="s">
        <v>314</v>
      </c>
      <c r="I9" s="88" t="s">
        <v>634</v>
      </c>
      <c r="J9" s="25" t="s">
        <v>255</v>
      </c>
    </row>
    <row r="10" spans="8:10" s="4" customFormat="1" ht="12.75">
      <c r="H10" s="41" t="s">
        <v>94</v>
      </c>
      <c r="I10" s="41" t="s">
        <v>95</v>
      </c>
      <c r="J10" s="25"/>
    </row>
    <row r="11" spans="8:10" s="4" customFormat="1" ht="12.75">
      <c r="H11" s="41"/>
      <c r="I11" s="41"/>
      <c r="J11" s="25"/>
    </row>
    <row r="13" spans="1:10" s="28" customFormat="1" ht="12.75">
      <c r="A13" s="28" t="s">
        <v>88</v>
      </c>
      <c r="H13" s="39">
        <f>SUM(H14:H15)</f>
        <v>60500</v>
      </c>
      <c r="I13" s="39">
        <f>SUM(I14:I15)</f>
        <v>935286</v>
      </c>
      <c r="J13" s="31">
        <f>I13/H13</f>
        <v>15.459272727272728</v>
      </c>
    </row>
    <row r="14" spans="1:10" s="26" customFormat="1" ht="12.75">
      <c r="A14" s="26" t="s">
        <v>96</v>
      </c>
      <c r="F14" s="26">
        <v>900</v>
      </c>
      <c r="G14" s="26">
        <v>90001</v>
      </c>
      <c r="H14" s="40">
        <v>50000</v>
      </c>
      <c r="I14" s="40">
        <v>920286</v>
      </c>
      <c r="J14" s="32">
        <f>I14/H14</f>
        <v>18.40572</v>
      </c>
    </row>
    <row r="15" spans="1:10" s="26" customFormat="1" ht="12.75">
      <c r="A15" s="26" t="s">
        <v>97</v>
      </c>
      <c r="F15" s="26">
        <v>926</v>
      </c>
      <c r="G15" s="26">
        <v>92695</v>
      </c>
      <c r="H15" s="40">
        <v>10500</v>
      </c>
      <c r="I15" s="40">
        <v>15000</v>
      </c>
      <c r="J15" s="32">
        <f>I15/H15</f>
        <v>1.4285714285714286</v>
      </c>
    </row>
    <row r="16" spans="1:10" s="4" customFormat="1" ht="12.75">
      <c r="A16" s="4" t="s">
        <v>633</v>
      </c>
      <c r="H16" s="41">
        <f>SUM(H18:H25)</f>
        <v>0</v>
      </c>
      <c r="I16" s="41">
        <f>SUM(I18:I36)</f>
        <v>1099200</v>
      </c>
      <c r="J16" s="25">
        <v>0</v>
      </c>
    </row>
    <row r="17" spans="1:10" s="26" customFormat="1" ht="12.75">
      <c r="A17" s="26" t="s">
        <v>98</v>
      </c>
      <c r="H17" s="40"/>
      <c r="I17" s="40"/>
      <c r="J17" s="32"/>
    </row>
    <row r="18" spans="1:10" s="26" customFormat="1" ht="12.75">
      <c r="A18" s="26" t="s">
        <v>99</v>
      </c>
      <c r="F18" s="26">
        <v>400</v>
      </c>
      <c r="G18" s="26">
        <v>40002</v>
      </c>
      <c r="H18" s="40">
        <v>0</v>
      </c>
      <c r="I18" s="40">
        <v>80000</v>
      </c>
      <c r="J18" s="32">
        <v>0</v>
      </c>
    </row>
    <row r="19" spans="1:10" s="26" customFormat="1" ht="12.75">
      <c r="A19" s="26" t="s">
        <v>100</v>
      </c>
      <c r="H19" s="40"/>
      <c r="I19" s="40"/>
      <c r="J19" s="32"/>
    </row>
    <row r="20" spans="1:10" s="26" customFormat="1" ht="12.75">
      <c r="A20" s="26" t="s">
        <v>101</v>
      </c>
      <c r="F20" s="26">
        <v>400</v>
      </c>
      <c r="G20" s="26">
        <v>40002</v>
      </c>
      <c r="H20" s="40">
        <v>0</v>
      </c>
      <c r="I20" s="40">
        <v>18000</v>
      </c>
      <c r="J20" s="32">
        <v>0</v>
      </c>
    </row>
    <row r="21" spans="1:10" s="26" customFormat="1" ht="12.75">
      <c r="A21" s="26" t="s">
        <v>102</v>
      </c>
      <c r="H21" s="40"/>
      <c r="I21" s="40"/>
      <c r="J21" s="32"/>
    </row>
    <row r="22" spans="1:10" s="26" customFormat="1" ht="12.75">
      <c r="A22" s="26" t="s">
        <v>103</v>
      </c>
      <c r="H22" s="40"/>
      <c r="I22" s="40"/>
      <c r="J22" s="32"/>
    </row>
    <row r="23" spans="1:10" s="26" customFormat="1" ht="12.75">
      <c r="A23" s="26" t="s">
        <v>104</v>
      </c>
      <c r="F23" s="26">
        <v>400</v>
      </c>
      <c r="G23" s="26">
        <v>40002</v>
      </c>
      <c r="H23" s="40">
        <v>0</v>
      </c>
      <c r="I23" s="40">
        <v>10000</v>
      </c>
      <c r="J23" s="32">
        <v>0</v>
      </c>
    </row>
    <row r="24" spans="1:10" s="26" customFormat="1" ht="12.75">
      <c r="A24" s="26" t="s">
        <v>106</v>
      </c>
      <c r="H24" s="40"/>
      <c r="I24" s="40"/>
      <c r="J24" s="32"/>
    </row>
    <row r="25" spans="1:10" s="26" customFormat="1" ht="12.75">
      <c r="A25" s="26" t="s">
        <v>105</v>
      </c>
      <c r="F25" s="26">
        <v>600</v>
      </c>
      <c r="G25" s="26">
        <v>60016</v>
      </c>
      <c r="H25" s="40">
        <v>0</v>
      </c>
      <c r="I25" s="40">
        <v>544800</v>
      </c>
      <c r="J25" s="32">
        <v>0</v>
      </c>
    </row>
    <row r="26" spans="1:10" s="26" customFormat="1" ht="12.75">
      <c r="A26" s="26" t="s">
        <v>107</v>
      </c>
      <c r="H26" s="40"/>
      <c r="I26" s="40"/>
      <c r="J26" s="32"/>
    </row>
    <row r="27" spans="1:10" s="26" customFormat="1" ht="12.75">
      <c r="A27" s="26" t="s">
        <v>108</v>
      </c>
      <c r="H27" s="40"/>
      <c r="I27" s="40"/>
      <c r="J27" s="32"/>
    </row>
    <row r="28" spans="1:10" s="26" customFormat="1" ht="12.75">
      <c r="A28" s="26" t="s">
        <v>109</v>
      </c>
      <c r="F28" s="26">
        <v>600</v>
      </c>
      <c r="G28" s="26">
        <v>60014</v>
      </c>
      <c r="H28" s="40">
        <v>0</v>
      </c>
      <c r="I28" s="40">
        <v>10000</v>
      </c>
      <c r="J28" s="32">
        <v>0</v>
      </c>
    </row>
    <row r="29" spans="1:10" s="26" customFormat="1" ht="12.75">
      <c r="A29" s="26" t="s">
        <v>110</v>
      </c>
      <c r="H29" s="40"/>
      <c r="I29" s="40"/>
      <c r="J29" s="32"/>
    </row>
    <row r="30" spans="1:10" s="26" customFormat="1" ht="12.75">
      <c r="A30" s="26" t="s">
        <v>111</v>
      </c>
      <c r="F30" s="26">
        <v>750</v>
      </c>
      <c r="G30" s="26">
        <v>75023</v>
      </c>
      <c r="H30" s="40">
        <v>0</v>
      </c>
      <c r="I30" s="40">
        <v>19400</v>
      </c>
      <c r="J30" s="32">
        <v>0</v>
      </c>
    </row>
    <row r="31" spans="1:10" s="26" customFormat="1" ht="12.75">
      <c r="A31" s="26" t="s">
        <v>112</v>
      </c>
      <c r="H31" s="40"/>
      <c r="I31" s="40"/>
      <c r="J31" s="32"/>
    </row>
    <row r="32" spans="1:10" s="26" customFormat="1" ht="12.75">
      <c r="A32" s="26" t="s">
        <v>189</v>
      </c>
      <c r="F32" s="26">
        <v>750</v>
      </c>
      <c r="G32" s="26">
        <v>75075</v>
      </c>
      <c r="H32" s="40">
        <v>0</v>
      </c>
      <c r="I32" s="40">
        <v>5000</v>
      </c>
      <c r="J32" s="32">
        <v>0</v>
      </c>
    </row>
    <row r="33" spans="1:10" s="26" customFormat="1" ht="12.75">
      <c r="A33" s="26" t="s">
        <v>684</v>
      </c>
      <c r="F33" s="26">
        <v>851</v>
      </c>
      <c r="G33" s="26">
        <v>85121</v>
      </c>
      <c r="H33" s="40">
        <v>0</v>
      </c>
      <c r="I33" s="40">
        <v>250000</v>
      </c>
      <c r="J33" s="32">
        <v>0</v>
      </c>
    </row>
    <row r="34" spans="1:10" s="26" customFormat="1" ht="12.75">
      <c r="A34" s="26" t="s">
        <v>113</v>
      </c>
      <c r="H34" s="40"/>
      <c r="I34" s="40"/>
      <c r="J34" s="32"/>
    </row>
    <row r="35" spans="1:10" s="26" customFormat="1" ht="12.75">
      <c r="A35" s="26" t="s">
        <v>114</v>
      </c>
      <c r="F35" s="26">
        <v>921</v>
      </c>
      <c r="G35" s="26">
        <v>92109</v>
      </c>
      <c r="H35" s="40">
        <v>0</v>
      </c>
      <c r="I35" s="40">
        <v>100000</v>
      </c>
      <c r="J35" s="32">
        <v>0</v>
      </c>
    </row>
    <row r="36" spans="1:10" s="26" customFormat="1" ht="12.75">
      <c r="A36" s="26" t="s">
        <v>115</v>
      </c>
      <c r="F36" s="26">
        <v>926</v>
      </c>
      <c r="G36" s="26">
        <v>92601</v>
      </c>
      <c r="H36" s="40">
        <v>0</v>
      </c>
      <c r="I36" s="40">
        <v>62000</v>
      </c>
      <c r="J36" s="32">
        <v>0</v>
      </c>
    </row>
    <row r="37" spans="8:10" s="26" customFormat="1" ht="12.75">
      <c r="H37" s="40"/>
      <c r="I37" s="40"/>
      <c r="J37" s="32"/>
    </row>
    <row r="38" spans="8:10" s="26" customFormat="1" ht="12.75">
      <c r="H38" s="40"/>
      <c r="I38" s="40"/>
      <c r="J38" s="32"/>
    </row>
    <row r="39" spans="1:10" s="8" customFormat="1" ht="12.75">
      <c r="A39" s="8" t="s">
        <v>52</v>
      </c>
      <c r="H39" s="42">
        <f>SUM(H13,H16)</f>
        <v>60500</v>
      </c>
      <c r="I39" s="42">
        <f>SUM(I13,I16)</f>
        <v>2034486</v>
      </c>
      <c r="J39" s="55">
        <f>I39/H39</f>
        <v>33.62786776859504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14" sqref="J14"/>
    </sheetView>
  </sheetViews>
  <sheetFormatPr defaultColWidth="9.00390625" defaultRowHeight="12.75"/>
  <cols>
    <col min="8" max="8" width="9.125" style="36" customWidth="1"/>
  </cols>
  <sheetData>
    <row r="1" ht="12.75">
      <c r="F1" t="s">
        <v>407</v>
      </c>
    </row>
    <row r="2" ht="12.75">
      <c r="F2" t="s">
        <v>361</v>
      </c>
    </row>
    <row r="3" ht="12.75">
      <c r="F3" t="s">
        <v>358</v>
      </c>
    </row>
    <row r="7" spans="1:8" s="13" customFormat="1" ht="18">
      <c r="A7" s="13" t="s">
        <v>53</v>
      </c>
      <c r="H7" s="43"/>
    </row>
    <row r="8" spans="1:8" s="13" customFormat="1" ht="18">
      <c r="A8" s="13" t="s">
        <v>54</v>
      </c>
      <c r="H8" s="43"/>
    </row>
    <row r="9" spans="1:8" s="13" customFormat="1" ht="18">
      <c r="A9" s="13" t="s">
        <v>224</v>
      </c>
      <c r="H9" s="43"/>
    </row>
    <row r="10" s="13" customFormat="1" ht="18">
      <c r="H10" s="43"/>
    </row>
    <row r="12" spans="1:8" s="7" customFormat="1" ht="15">
      <c r="A12" s="7" t="s">
        <v>55</v>
      </c>
      <c r="H12" s="44"/>
    </row>
    <row r="13" spans="1:8" ht="12.75">
      <c r="A13" t="s">
        <v>56</v>
      </c>
      <c r="H13" s="213">
        <v>14048</v>
      </c>
    </row>
    <row r="14" spans="1:8" ht="12.75">
      <c r="A14" t="s">
        <v>627</v>
      </c>
      <c r="H14" s="36">
        <v>6000</v>
      </c>
    </row>
    <row r="15" spans="1:8" s="4" customFormat="1" ht="12.75">
      <c r="A15" s="4" t="s">
        <v>57</v>
      </c>
      <c r="H15" s="41">
        <f>SUM(H13:H14)</f>
        <v>20048</v>
      </c>
    </row>
    <row r="16" s="4" customFormat="1" ht="12.75">
      <c r="H16" s="41"/>
    </row>
    <row r="18" spans="1:8" s="6" customFormat="1" ht="15">
      <c r="A18" s="6" t="s">
        <v>58</v>
      </c>
      <c r="H18" s="38"/>
    </row>
    <row r="19" spans="1:8" ht="12.75">
      <c r="A19" t="s">
        <v>571</v>
      </c>
      <c r="H19" s="213">
        <v>13048</v>
      </c>
    </row>
    <row r="20" spans="1:8" ht="14.25" customHeight="1">
      <c r="A20" t="s">
        <v>84</v>
      </c>
      <c r="H20" s="36">
        <v>1000</v>
      </c>
    </row>
    <row r="21" spans="1:8" s="20" customFormat="1" ht="13.5" customHeight="1">
      <c r="A21" s="20" t="s">
        <v>682</v>
      </c>
      <c r="H21" s="213">
        <v>6000</v>
      </c>
    </row>
    <row r="22" spans="1:8" s="215" customFormat="1" ht="12" customHeight="1">
      <c r="A22" s="20" t="s">
        <v>683</v>
      </c>
      <c r="H22" s="217"/>
    </row>
    <row r="23" spans="1:8" s="4" customFormat="1" ht="12.75">
      <c r="A23" s="4" t="s">
        <v>59</v>
      </c>
      <c r="H23" s="41">
        <f>SUM(H19:H22)</f>
        <v>20048</v>
      </c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4" sqref="F4"/>
    </sheetView>
  </sheetViews>
  <sheetFormatPr defaultColWidth="9.00390625" defaultRowHeight="12.75"/>
  <cols>
    <col min="7" max="9" width="9.125" style="36" customWidth="1"/>
  </cols>
  <sheetData>
    <row r="1" ht="12.75">
      <c r="F1" t="s">
        <v>689</v>
      </c>
    </row>
    <row r="2" ht="12.75">
      <c r="F2" t="s">
        <v>361</v>
      </c>
    </row>
    <row r="3" ht="12.75">
      <c r="F3" t="s">
        <v>358</v>
      </c>
    </row>
    <row r="8" spans="1:9" s="2" customFormat="1" ht="18">
      <c r="A8" s="2" t="s">
        <v>273</v>
      </c>
      <c r="G8" s="37"/>
      <c r="H8" s="37"/>
      <c r="I8" s="37"/>
    </row>
    <row r="9" spans="1:9" s="13" customFormat="1" ht="18">
      <c r="A9" s="13" t="s">
        <v>274</v>
      </c>
      <c r="G9" s="43"/>
      <c r="H9" s="43"/>
      <c r="I9" s="43"/>
    </row>
    <row r="10" spans="1:9" s="13" customFormat="1" ht="18">
      <c r="A10" s="13" t="s">
        <v>335</v>
      </c>
      <c r="G10" s="43"/>
      <c r="H10" s="43"/>
      <c r="I10" s="43"/>
    </row>
    <row r="11" spans="7:9" s="4" customFormat="1" ht="12.75">
      <c r="G11" s="41"/>
      <c r="H11" s="41"/>
      <c r="I11" s="41"/>
    </row>
    <row r="12" spans="7:9" s="4" customFormat="1" ht="12.75">
      <c r="G12" s="41"/>
      <c r="H12" s="41"/>
      <c r="I12" s="41"/>
    </row>
    <row r="13" spans="1:9" s="7" customFormat="1" ht="15">
      <c r="A13" s="7" t="s">
        <v>275</v>
      </c>
      <c r="E13" s="7" t="s">
        <v>276</v>
      </c>
      <c r="F13" s="7" t="s">
        <v>277</v>
      </c>
      <c r="G13" s="44" t="s">
        <v>278</v>
      </c>
      <c r="H13" s="44" t="s">
        <v>279</v>
      </c>
      <c r="I13" s="44" t="s">
        <v>280</v>
      </c>
    </row>
    <row r="14" spans="7:9" s="7" customFormat="1" ht="15">
      <c r="G14" s="44" t="s">
        <v>658</v>
      </c>
      <c r="H14" s="44" t="s">
        <v>336</v>
      </c>
      <c r="I14" s="44"/>
    </row>
    <row r="15" spans="7:9" s="4" customFormat="1" ht="12.75">
      <c r="G15" s="41"/>
      <c r="H15" s="41"/>
      <c r="I15" s="41"/>
    </row>
    <row r="16" spans="1:2" ht="12.75">
      <c r="A16" t="s">
        <v>281</v>
      </c>
      <c r="B16" t="s">
        <v>282</v>
      </c>
    </row>
    <row r="17" spans="2:9" ht="12.75">
      <c r="B17" t="s">
        <v>283</v>
      </c>
      <c r="E17">
        <v>926</v>
      </c>
      <c r="F17">
        <v>92605</v>
      </c>
      <c r="G17" s="36">
        <v>58500</v>
      </c>
      <c r="H17" s="36">
        <v>61100</v>
      </c>
      <c r="I17" s="22">
        <f>H17/G17</f>
        <v>1.0444444444444445</v>
      </c>
    </row>
    <row r="18" spans="1:2" ht="12.75">
      <c r="A18" s="148" t="s">
        <v>82</v>
      </c>
      <c r="B18" s="149" t="s">
        <v>282</v>
      </c>
    </row>
    <row r="19" spans="2:9" ht="12.75">
      <c r="B19" t="s">
        <v>83</v>
      </c>
      <c r="E19">
        <v>750</v>
      </c>
      <c r="F19">
        <v>75075</v>
      </c>
      <c r="G19" s="36">
        <v>0</v>
      </c>
      <c r="H19" s="36">
        <v>5500</v>
      </c>
      <c r="I19" s="3">
        <v>0</v>
      </c>
    </row>
    <row r="22" spans="7:9" s="4" customFormat="1" ht="12.75">
      <c r="G22" s="41"/>
      <c r="H22" s="41"/>
      <c r="I22" s="41"/>
    </row>
    <row r="26" spans="7:9" s="4" customFormat="1" ht="12.75">
      <c r="G26" s="41"/>
      <c r="H26" s="41"/>
      <c r="I26" s="41"/>
    </row>
    <row r="28" spans="7:9" s="4" customFormat="1" ht="12.75">
      <c r="G28" s="41"/>
      <c r="H28" s="41"/>
      <c r="I28" s="41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76">
      <selection activeCell="A97" sqref="A97"/>
    </sheetView>
  </sheetViews>
  <sheetFormatPr defaultColWidth="9.00390625" defaultRowHeight="12.75"/>
  <cols>
    <col min="6" max="6" width="7.00390625" style="50" customWidth="1"/>
    <col min="7" max="7" width="12.00390625" style="156" customWidth="1"/>
    <col min="8" max="8" width="14.00390625" style="156" customWidth="1"/>
    <col min="9" max="9" width="7.375" style="22" customWidth="1"/>
  </cols>
  <sheetData>
    <row r="1" ht="12.75">
      <c r="F1" s="50" t="s">
        <v>480</v>
      </c>
    </row>
    <row r="2" ht="12.75">
      <c r="F2" s="50" t="s">
        <v>357</v>
      </c>
    </row>
    <row r="3" ht="12.75">
      <c r="F3" s="50" t="s">
        <v>358</v>
      </c>
    </row>
    <row r="5" ht="12.75">
      <c r="M5" s="50"/>
    </row>
    <row r="6" ht="18">
      <c r="A6" s="2" t="s">
        <v>481</v>
      </c>
    </row>
    <row r="7" ht="18">
      <c r="A7" s="13" t="s">
        <v>4</v>
      </c>
    </row>
    <row r="8" ht="18">
      <c r="A8" s="13" t="s">
        <v>60</v>
      </c>
    </row>
    <row r="10" spans="1:9" s="7" customFormat="1" ht="15">
      <c r="A10" s="7" t="s">
        <v>71</v>
      </c>
      <c r="F10" s="61" t="s">
        <v>309</v>
      </c>
      <c r="G10" s="163" t="s">
        <v>278</v>
      </c>
      <c r="H10" s="164" t="s">
        <v>310</v>
      </c>
      <c r="I10" s="155" t="s">
        <v>168</v>
      </c>
    </row>
    <row r="11" spans="6:9" s="7" customFormat="1" ht="15">
      <c r="F11" s="61"/>
      <c r="G11" s="163" t="s">
        <v>658</v>
      </c>
      <c r="H11" s="164" t="s">
        <v>659</v>
      </c>
      <c r="I11" s="23"/>
    </row>
    <row r="13" spans="1:9" s="4" customFormat="1" ht="12.75">
      <c r="A13" s="4" t="s">
        <v>72</v>
      </c>
      <c r="F13" s="51"/>
      <c r="G13" s="153">
        <f>SUM(G14:G26)</f>
        <v>1341529</v>
      </c>
      <c r="H13" s="153">
        <f>SUM(H14:H26)</f>
        <v>1637898</v>
      </c>
      <c r="I13" s="24">
        <f aca="true" t="shared" si="0" ref="I13:I19">H13/G13</f>
        <v>1.220918817260007</v>
      </c>
    </row>
    <row r="14" spans="1:9" ht="12.75">
      <c r="A14" t="s">
        <v>73</v>
      </c>
      <c r="F14" s="58">
        <v>756</v>
      </c>
      <c r="G14" s="156">
        <v>649170</v>
      </c>
      <c r="H14" s="156">
        <v>969865</v>
      </c>
      <c r="I14" s="21">
        <f t="shared" si="0"/>
        <v>1.494007732951307</v>
      </c>
    </row>
    <row r="15" spans="1:9" ht="12.75">
      <c r="A15" t="s">
        <v>74</v>
      </c>
      <c r="F15" s="58">
        <v>756</v>
      </c>
      <c r="G15" s="156">
        <v>3194</v>
      </c>
      <c r="H15" s="156">
        <v>3493</v>
      </c>
      <c r="I15" s="21">
        <f t="shared" si="0"/>
        <v>1.093613024420789</v>
      </c>
    </row>
    <row r="16" spans="1:9" ht="12.75">
      <c r="A16" t="s">
        <v>75</v>
      </c>
      <c r="F16" s="58">
        <v>756</v>
      </c>
      <c r="G16" s="156">
        <v>536786</v>
      </c>
      <c r="H16" s="156">
        <v>509880</v>
      </c>
      <c r="I16" s="21">
        <f t="shared" si="0"/>
        <v>0.9498757419157727</v>
      </c>
    </row>
    <row r="17" spans="1:9" ht="13.5" customHeight="1">
      <c r="A17" t="s">
        <v>76</v>
      </c>
      <c r="F17" s="58">
        <v>756</v>
      </c>
      <c r="G17" s="156">
        <v>79346</v>
      </c>
      <c r="H17" s="156">
        <v>81714</v>
      </c>
      <c r="I17" s="56">
        <f t="shared" si="0"/>
        <v>1.0298439744914678</v>
      </c>
    </row>
    <row r="18" spans="1:9" ht="12.75">
      <c r="A18" t="s">
        <v>293</v>
      </c>
      <c r="F18" s="58">
        <v>756</v>
      </c>
      <c r="G18" s="156">
        <v>11325</v>
      </c>
      <c r="H18" s="156">
        <v>11325</v>
      </c>
      <c r="I18" s="56">
        <f t="shared" si="0"/>
        <v>1</v>
      </c>
    </row>
    <row r="19" spans="1:9" ht="12.75">
      <c r="A19" t="s">
        <v>92</v>
      </c>
      <c r="F19" s="58">
        <v>756</v>
      </c>
      <c r="G19" s="156">
        <v>58065</v>
      </c>
      <c r="H19" s="156">
        <v>58065</v>
      </c>
      <c r="I19" s="21">
        <f t="shared" si="0"/>
        <v>1</v>
      </c>
    </row>
    <row r="20" spans="1:6" ht="12.75">
      <c r="A20" t="s">
        <v>5</v>
      </c>
      <c r="F20" s="58"/>
    </row>
    <row r="21" spans="1:9" ht="12.75">
      <c r="A21" t="s">
        <v>6</v>
      </c>
      <c r="F21" s="58">
        <v>756</v>
      </c>
      <c r="G21" s="156">
        <v>1337</v>
      </c>
      <c r="H21" s="156">
        <v>1250</v>
      </c>
      <c r="I21" s="21">
        <f>H21/G21</f>
        <v>0.9349289454001496</v>
      </c>
    </row>
    <row r="22" spans="1:9" ht="12.75">
      <c r="A22" s="20" t="s">
        <v>187</v>
      </c>
      <c r="F22" s="58"/>
      <c r="I22" s="21"/>
    </row>
    <row r="23" spans="1:9" ht="12.75">
      <c r="A23" s="20" t="s">
        <v>188</v>
      </c>
      <c r="F23" s="58" t="s">
        <v>290</v>
      </c>
      <c r="G23" s="156">
        <v>0</v>
      </c>
      <c r="H23" s="156">
        <v>0</v>
      </c>
      <c r="I23" s="21">
        <v>0</v>
      </c>
    </row>
    <row r="24" spans="1:9" ht="12.75">
      <c r="A24" t="s">
        <v>185</v>
      </c>
      <c r="F24" s="58" t="s">
        <v>290</v>
      </c>
      <c r="G24" s="156">
        <v>100</v>
      </c>
      <c r="H24" s="156">
        <v>100</v>
      </c>
      <c r="I24" s="21">
        <f>H24/G24</f>
        <v>1</v>
      </c>
    </row>
    <row r="25" spans="1:9" ht="12.75">
      <c r="A25" t="s">
        <v>186</v>
      </c>
      <c r="F25" s="58" t="s">
        <v>290</v>
      </c>
      <c r="G25" s="156">
        <v>2206</v>
      </c>
      <c r="H25" s="156">
        <v>2206</v>
      </c>
      <c r="I25" s="21">
        <f>H25/G25</f>
        <v>1</v>
      </c>
    </row>
    <row r="26" spans="1:9" ht="12.75">
      <c r="A26" t="s">
        <v>662</v>
      </c>
      <c r="F26" s="58" t="s">
        <v>290</v>
      </c>
      <c r="G26" s="156">
        <v>0</v>
      </c>
      <c r="H26" s="156">
        <v>0</v>
      </c>
      <c r="I26" s="21">
        <v>0</v>
      </c>
    </row>
    <row r="27" spans="1:9" s="4" customFormat="1" ht="12.75">
      <c r="A27" s="4" t="s">
        <v>152</v>
      </c>
      <c r="F27" s="59"/>
      <c r="G27" s="153"/>
      <c r="H27" s="153"/>
      <c r="I27" s="25"/>
    </row>
    <row r="28" spans="1:9" s="4" customFormat="1" ht="12.75">
      <c r="A28" s="4" t="s">
        <v>173</v>
      </c>
      <c r="F28" s="59"/>
      <c r="G28" s="153">
        <f>SUM(G30)</f>
        <v>592832</v>
      </c>
      <c r="H28" s="153">
        <f>SUM(H30)</f>
        <v>674866</v>
      </c>
      <c r="I28" s="24">
        <f>H28/G28</f>
        <v>1.138376470905754</v>
      </c>
    </row>
    <row r="29" spans="1:6" ht="12.75">
      <c r="A29" t="s">
        <v>174</v>
      </c>
      <c r="F29" s="58"/>
    </row>
    <row r="30" spans="1:9" ht="12.75">
      <c r="A30" t="s">
        <v>175</v>
      </c>
      <c r="F30" s="58">
        <v>756</v>
      </c>
      <c r="G30" s="156">
        <v>592832</v>
      </c>
      <c r="H30" s="156">
        <v>674866</v>
      </c>
      <c r="I30" s="21">
        <f>H30/G30</f>
        <v>1.138376470905754</v>
      </c>
    </row>
    <row r="31" spans="1:9" s="4" customFormat="1" ht="12.75">
      <c r="A31" s="4" t="s">
        <v>176</v>
      </c>
      <c r="F31" s="59"/>
      <c r="G31" s="153">
        <f>SUM(G32:G39)</f>
        <v>1017857</v>
      </c>
      <c r="H31" s="153">
        <f>SUM(H32:H39)</f>
        <v>1009407</v>
      </c>
      <c r="I31" s="24">
        <f>H31/G31</f>
        <v>0.9916982444488764</v>
      </c>
    </row>
    <row r="32" spans="1:9" ht="12.75">
      <c r="A32" t="s">
        <v>177</v>
      </c>
      <c r="F32" s="58" t="s">
        <v>308</v>
      </c>
      <c r="G32" s="156">
        <v>1378</v>
      </c>
      <c r="H32" s="156">
        <v>1378</v>
      </c>
      <c r="I32" s="21">
        <f>H32/G32</f>
        <v>1</v>
      </c>
    </row>
    <row r="33" spans="1:6" ht="12.75">
      <c r="A33" t="s">
        <v>178</v>
      </c>
      <c r="F33" s="58"/>
    </row>
    <row r="34" spans="1:9" ht="12.75">
      <c r="A34" t="s">
        <v>179</v>
      </c>
      <c r="F34" s="58">
        <v>700</v>
      </c>
      <c r="G34" s="156">
        <v>43148</v>
      </c>
      <c r="H34" s="156">
        <v>31035</v>
      </c>
      <c r="I34" s="21">
        <f>H34/G34</f>
        <v>0.7192685640122369</v>
      </c>
    </row>
    <row r="35" spans="1:6" ht="12.75">
      <c r="A35" t="s">
        <v>7</v>
      </c>
      <c r="F35" s="58"/>
    </row>
    <row r="36" spans="1:6" ht="12.75">
      <c r="A36" t="s">
        <v>8</v>
      </c>
      <c r="F36" s="58"/>
    </row>
    <row r="37" spans="1:9" ht="12.75">
      <c r="A37" t="s">
        <v>9</v>
      </c>
      <c r="F37" s="58">
        <v>700</v>
      </c>
      <c r="G37" s="156">
        <v>970625</v>
      </c>
      <c r="H37" s="156">
        <v>974500</v>
      </c>
      <c r="I37" s="21">
        <f>H37/G37</f>
        <v>1.0039922730199613</v>
      </c>
    </row>
    <row r="38" spans="1:6" ht="12.75">
      <c r="A38" t="s">
        <v>180</v>
      </c>
      <c r="F38" s="58"/>
    </row>
    <row r="39" spans="1:9" ht="12.75">
      <c r="A39" t="s">
        <v>181</v>
      </c>
      <c r="F39" s="58">
        <v>700</v>
      </c>
      <c r="G39" s="156">
        <v>2706</v>
      </c>
      <c r="H39" s="156">
        <v>2494</v>
      </c>
      <c r="I39" s="21">
        <f>H39/G39</f>
        <v>0.9216555801921655</v>
      </c>
    </row>
    <row r="40" spans="1:9" s="4" customFormat="1" ht="12.75">
      <c r="A40" s="4" t="s">
        <v>182</v>
      </c>
      <c r="F40" s="59"/>
      <c r="G40" s="153">
        <f>SUM(G42:G56)</f>
        <v>177559</v>
      </c>
      <c r="H40" s="153">
        <f>SUM(H42:H56)</f>
        <v>188877</v>
      </c>
      <c r="I40" s="24">
        <f>H40/G40</f>
        <v>1.0637421927359356</v>
      </c>
    </row>
    <row r="41" spans="1:6" ht="12.75">
      <c r="A41" t="s">
        <v>249</v>
      </c>
      <c r="F41" s="58"/>
    </row>
    <row r="42" spans="1:9" ht="12.75">
      <c r="A42" t="s">
        <v>183</v>
      </c>
      <c r="F42" s="58" t="s">
        <v>445</v>
      </c>
      <c r="G42" s="156">
        <v>100</v>
      </c>
      <c r="H42" s="156">
        <v>100</v>
      </c>
      <c r="I42" s="21">
        <f>H42/G42</f>
        <v>1</v>
      </c>
    </row>
    <row r="43" spans="1:9" ht="12.75">
      <c r="A43" t="s">
        <v>184</v>
      </c>
      <c r="F43" s="58">
        <v>400</v>
      </c>
      <c r="G43" s="156">
        <v>170790</v>
      </c>
      <c r="H43" s="156">
        <v>185350</v>
      </c>
      <c r="I43" s="21">
        <f>H43/G43</f>
        <v>1.085250892909421</v>
      </c>
    </row>
    <row r="44" spans="1:6" ht="12.75">
      <c r="A44" t="s">
        <v>229</v>
      </c>
      <c r="F44" s="58"/>
    </row>
    <row r="45" spans="1:6" ht="12.75">
      <c r="A45" t="s">
        <v>230</v>
      </c>
      <c r="F45" s="58"/>
    </row>
    <row r="46" spans="1:6" ht="12.75">
      <c r="A46" t="s">
        <v>231</v>
      </c>
      <c r="F46" s="58"/>
    </row>
    <row r="47" spans="1:9" ht="12.75">
      <c r="A47" t="s">
        <v>232</v>
      </c>
      <c r="F47" s="58">
        <v>750</v>
      </c>
      <c r="G47" s="156">
        <v>623</v>
      </c>
      <c r="H47" s="156">
        <v>640</v>
      </c>
      <c r="I47" s="21">
        <f>H47/G47</f>
        <v>1.0272873194221508</v>
      </c>
    </row>
    <row r="48" spans="6:9" ht="12.75">
      <c r="F48" s="58">
        <v>801</v>
      </c>
      <c r="G48" s="156">
        <v>352</v>
      </c>
      <c r="H48" s="156">
        <v>352</v>
      </c>
      <c r="I48" s="22">
        <f>(H48/G48)</f>
        <v>1</v>
      </c>
    </row>
    <row r="49" spans="6:9" ht="12.75">
      <c r="F49" s="58" t="s">
        <v>285</v>
      </c>
      <c r="G49" s="156">
        <v>20</v>
      </c>
      <c r="H49" s="156">
        <v>25</v>
      </c>
      <c r="I49" s="22">
        <f>H49/G49</f>
        <v>1.25</v>
      </c>
    </row>
    <row r="50" spans="1:9" ht="12.75">
      <c r="A50" t="s">
        <v>233</v>
      </c>
      <c r="F50" s="58">
        <v>750</v>
      </c>
      <c r="G50" s="156">
        <v>4000</v>
      </c>
      <c r="H50" s="156">
        <v>690</v>
      </c>
      <c r="I50" s="21">
        <f>H50/G50</f>
        <v>0.1725</v>
      </c>
    </row>
    <row r="51" spans="6:9" ht="12.75">
      <c r="F51" s="58">
        <v>801</v>
      </c>
      <c r="G51" s="156">
        <v>220</v>
      </c>
      <c r="H51" s="156">
        <v>220</v>
      </c>
      <c r="I51" s="21">
        <f>(H51/G51)</f>
        <v>1</v>
      </c>
    </row>
    <row r="52" spans="6:9" ht="12.75">
      <c r="F52" s="58" t="s">
        <v>285</v>
      </c>
      <c r="G52" s="156">
        <v>190</v>
      </c>
      <c r="H52" s="156">
        <v>200</v>
      </c>
      <c r="I52" s="21">
        <f>H52/G52</f>
        <v>1.0526315789473684</v>
      </c>
    </row>
    <row r="53" spans="1:9" ht="12.75">
      <c r="A53" t="s">
        <v>247</v>
      </c>
      <c r="F53" s="58">
        <v>756</v>
      </c>
      <c r="G53" s="156">
        <v>932</v>
      </c>
      <c r="H53" s="156">
        <v>968</v>
      </c>
      <c r="I53" s="21">
        <f>H53/G53</f>
        <v>1.03862660944206</v>
      </c>
    </row>
    <row r="54" spans="6:9" ht="12.75">
      <c r="F54" s="58"/>
      <c r="I54" s="21"/>
    </row>
    <row r="55" spans="1:9" s="79" customFormat="1" ht="12.75">
      <c r="A55" s="20" t="s">
        <v>342</v>
      </c>
      <c r="B55" s="20"/>
      <c r="C55" s="20"/>
      <c r="D55" s="20"/>
      <c r="E55" s="20"/>
      <c r="F55" s="69"/>
      <c r="G55" s="162"/>
      <c r="H55" s="162"/>
      <c r="I55" s="33"/>
    </row>
    <row r="56" spans="1:9" s="79" customFormat="1" ht="12.75">
      <c r="A56" s="20" t="s">
        <v>34</v>
      </c>
      <c r="B56" s="20"/>
      <c r="C56" s="20"/>
      <c r="D56" s="20"/>
      <c r="E56" s="20"/>
      <c r="F56" s="69" t="s">
        <v>35</v>
      </c>
      <c r="G56" s="162">
        <v>332</v>
      </c>
      <c r="H56" s="162">
        <v>332</v>
      </c>
      <c r="I56" s="33">
        <f aca="true" t="shared" si="1" ref="I56:I61">H56/G56</f>
        <v>1</v>
      </c>
    </row>
    <row r="57" spans="1:9" s="4" customFormat="1" ht="12.75">
      <c r="A57" s="4" t="s">
        <v>234</v>
      </c>
      <c r="F57" s="59"/>
      <c r="G57" s="153">
        <f>SUM(G58,G59)</f>
        <v>2251445</v>
      </c>
      <c r="H57" s="153">
        <f>SUM(H58,H59)</f>
        <v>2667321</v>
      </c>
      <c r="I57" s="24">
        <f t="shared" si="1"/>
        <v>1.184715149603921</v>
      </c>
    </row>
    <row r="58" spans="1:9" ht="12.75">
      <c r="A58" t="s">
        <v>286</v>
      </c>
      <c r="F58" s="58">
        <v>758</v>
      </c>
      <c r="G58" s="156">
        <v>1610162</v>
      </c>
      <c r="H58" s="156">
        <v>1662618</v>
      </c>
      <c r="I58" s="21">
        <f t="shared" si="1"/>
        <v>1.0325780884159481</v>
      </c>
    </row>
    <row r="59" spans="1:9" ht="12.75">
      <c r="A59" t="s">
        <v>294</v>
      </c>
      <c r="F59" s="58" t="s">
        <v>287</v>
      </c>
      <c r="G59" s="156">
        <v>641283</v>
      </c>
      <c r="H59" s="156">
        <v>1004703</v>
      </c>
      <c r="I59" s="21">
        <f t="shared" si="1"/>
        <v>1.5667076782013558</v>
      </c>
    </row>
    <row r="60" spans="1:9" ht="12.75">
      <c r="A60" t="s">
        <v>288</v>
      </c>
      <c r="F60" s="58" t="s">
        <v>287</v>
      </c>
      <c r="G60" s="156">
        <v>390538</v>
      </c>
      <c r="H60" s="156">
        <v>729228</v>
      </c>
      <c r="I60" s="21">
        <f t="shared" si="1"/>
        <v>1.8672395515929308</v>
      </c>
    </row>
    <row r="61" spans="1:9" ht="12.75">
      <c r="A61" t="s">
        <v>289</v>
      </c>
      <c r="F61" s="58" t="s">
        <v>287</v>
      </c>
      <c r="G61" s="156">
        <v>250745</v>
      </c>
      <c r="H61" s="156">
        <v>275475</v>
      </c>
      <c r="I61" s="21">
        <f t="shared" si="1"/>
        <v>1.0986260942391672</v>
      </c>
    </row>
    <row r="62" spans="1:9" s="4" customFormat="1" ht="12.75">
      <c r="A62" s="4" t="s">
        <v>235</v>
      </c>
      <c r="F62" s="59"/>
      <c r="G62" s="153"/>
      <c r="H62" s="153"/>
      <c r="I62" s="25"/>
    </row>
    <row r="63" spans="1:9" s="4" customFormat="1" ht="12.75">
      <c r="A63" s="4" t="s">
        <v>295</v>
      </c>
      <c r="F63" s="59"/>
      <c r="G63" s="153">
        <f>SUM(G65:G75)</f>
        <v>557300</v>
      </c>
      <c r="H63" s="153">
        <f>SUM(H65:H75)</f>
        <v>564443</v>
      </c>
      <c r="I63" s="24">
        <f>H63/G63</f>
        <v>1.012817154136013</v>
      </c>
    </row>
    <row r="64" spans="1:6" ht="12.75">
      <c r="A64" t="s">
        <v>236</v>
      </c>
      <c r="F64" s="58"/>
    </row>
    <row r="65" spans="1:9" ht="12.75">
      <c r="A65" t="s">
        <v>237</v>
      </c>
      <c r="F65" s="58">
        <v>750</v>
      </c>
      <c r="G65" s="156">
        <v>23276</v>
      </c>
      <c r="H65" s="156">
        <v>23433</v>
      </c>
      <c r="I65" s="21">
        <f>H65/G65</f>
        <v>1.0067451452139542</v>
      </c>
    </row>
    <row r="66" spans="1:6" ht="12.75">
      <c r="A66" t="s">
        <v>238</v>
      </c>
      <c r="F66" s="58"/>
    </row>
    <row r="67" spans="1:6" ht="12.75">
      <c r="A67" t="s">
        <v>239</v>
      </c>
      <c r="F67" s="58"/>
    </row>
    <row r="68" spans="1:9" ht="12.75">
      <c r="A68" t="s">
        <v>240</v>
      </c>
      <c r="F68" s="58">
        <v>751</v>
      </c>
      <c r="G68" s="156">
        <v>524</v>
      </c>
      <c r="H68" s="156">
        <v>510</v>
      </c>
      <c r="I68" s="21">
        <f>H68/G68</f>
        <v>0.9732824427480916</v>
      </c>
    </row>
    <row r="69" spans="1:6" ht="12.75">
      <c r="A69" t="s">
        <v>241</v>
      </c>
      <c r="F69" s="58"/>
    </row>
    <row r="70" spans="1:9" ht="12.75">
      <c r="A70" t="s">
        <v>242</v>
      </c>
      <c r="F70" s="58">
        <v>752</v>
      </c>
      <c r="G70" s="156">
        <v>500</v>
      </c>
      <c r="H70" s="156">
        <v>500</v>
      </c>
      <c r="I70" s="21">
        <f>H70/G70</f>
        <v>1</v>
      </c>
    </row>
    <row r="71" spans="1:6" ht="12.75">
      <c r="A71" t="s">
        <v>243</v>
      </c>
      <c r="F71" s="58"/>
    </row>
    <row r="72" spans="1:9" ht="12.75">
      <c r="A72" t="s">
        <v>244</v>
      </c>
      <c r="F72" s="58">
        <v>754</v>
      </c>
      <c r="G72" s="156">
        <v>700</v>
      </c>
      <c r="H72" s="156">
        <v>1000</v>
      </c>
      <c r="I72" s="21">
        <f>H72/G72</f>
        <v>1.4285714285714286</v>
      </c>
    </row>
    <row r="73" spans="1:9" ht="12.75">
      <c r="A73" t="s">
        <v>296</v>
      </c>
      <c r="F73" s="58" t="s">
        <v>285</v>
      </c>
      <c r="G73" s="156">
        <v>523000</v>
      </c>
      <c r="H73" s="156">
        <v>530000</v>
      </c>
      <c r="I73" s="22">
        <f>H73/G73</f>
        <v>1.0133843212237095</v>
      </c>
    </row>
    <row r="74" spans="1:9" ht="12.75">
      <c r="A74" t="s">
        <v>196</v>
      </c>
      <c r="F74" s="58" t="s">
        <v>285</v>
      </c>
      <c r="G74" s="156">
        <v>300</v>
      </c>
      <c r="H74" s="156">
        <v>0</v>
      </c>
      <c r="I74" s="22">
        <v>0</v>
      </c>
    </row>
    <row r="75" spans="1:9" ht="12.75">
      <c r="A75" t="s">
        <v>299</v>
      </c>
      <c r="F75" s="58" t="s">
        <v>285</v>
      </c>
      <c r="G75" s="156">
        <v>9000</v>
      </c>
      <c r="H75" s="156">
        <v>9000</v>
      </c>
      <c r="I75" s="21">
        <f>H75/G75</f>
        <v>1</v>
      </c>
    </row>
    <row r="76" spans="1:9" ht="12.75">
      <c r="A76" s="28" t="s">
        <v>297</v>
      </c>
      <c r="F76" s="58"/>
      <c r="I76" s="31"/>
    </row>
    <row r="77" spans="1:9" ht="12.75">
      <c r="A77" s="28" t="s">
        <v>298</v>
      </c>
      <c r="B77" s="28"/>
      <c r="C77" s="28"/>
      <c r="D77" s="28"/>
      <c r="E77" s="28"/>
      <c r="F77" s="58"/>
      <c r="G77" s="159">
        <f>SUM(G78:G81)</f>
        <v>101300</v>
      </c>
      <c r="H77" s="159">
        <f>SUM(H78:H81)</f>
        <v>109085</v>
      </c>
      <c r="I77" s="34">
        <f>H77/G77</f>
        <v>1.0768509378084896</v>
      </c>
    </row>
    <row r="78" spans="1:9" ht="12.75">
      <c r="A78" s="20" t="s">
        <v>10</v>
      </c>
      <c r="B78" s="28"/>
      <c r="C78" s="28"/>
      <c r="D78" s="28"/>
      <c r="E78" s="28"/>
      <c r="F78" s="58" t="s">
        <v>11</v>
      </c>
      <c r="G78" s="162">
        <v>0</v>
      </c>
      <c r="H78" s="162">
        <v>8685</v>
      </c>
      <c r="I78" s="33">
        <v>0</v>
      </c>
    </row>
    <row r="79" spans="1:9" ht="12.75">
      <c r="A79" s="26" t="s">
        <v>299</v>
      </c>
      <c r="B79" s="26"/>
      <c r="C79" s="26"/>
      <c r="D79" s="26"/>
      <c r="E79" s="28"/>
      <c r="F79" s="58" t="s">
        <v>285</v>
      </c>
      <c r="G79" s="156">
        <v>20000</v>
      </c>
      <c r="H79" s="156">
        <v>27000</v>
      </c>
      <c r="I79" s="21">
        <f>H79/G79</f>
        <v>1.35</v>
      </c>
    </row>
    <row r="80" spans="1:9" ht="12.75">
      <c r="A80" s="26" t="s">
        <v>245</v>
      </c>
      <c r="B80" s="26"/>
      <c r="C80" s="26"/>
      <c r="D80" s="26"/>
      <c r="E80" s="28"/>
      <c r="F80" s="58" t="s">
        <v>285</v>
      </c>
      <c r="G80" s="156">
        <v>65000</v>
      </c>
      <c r="H80" s="156">
        <v>63400</v>
      </c>
      <c r="I80" s="21">
        <f>H80/G80</f>
        <v>0.9753846153846154</v>
      </c>
    </row>
    <row r="81" spans="1:9" ht="12.75">
      <c r="A81" s="26" t="s">
        <v>501</v>
      </c>
      <c r="B81" s="26"/>
      <c r="C81" s="26"/>
      <c r="D81" s="26"/>
      <c r="E81" s="28"/>
      <c r="F81" s="58" t="s">
        <v>285</v>
      </c>
      <c r="G81" s="156">
        <v>16300</v>
      </c>
      <c r="H81" s="156">
        <v>10000</v>
      </c>
      <c r="I81" s="21">
        <f>H81/G81</f>
        <v>0.6134969325153374</v>
      </c>
    </row>
    <row r="82" spans="1:9" s="28" customFormat="1" ht="12.75">
      <c r="A82" s="28" t="s">
        <v>78</v>
      </c>
      <c r="F82" s="60"/>
      <c r="G82" s="159"/>
      <c r="H82" s="159"/>
      <c r="I82" s="34"/>
    </row>
    <row r="83" spans="1:9" s="28" customFormat="1" ht="12" customHeight="1">
      <c r="A83" s="28" t="s">
        <v>79</v>
      </c>
      <c r="F83" s="69" t="s">
        <v>290</v>
      </c>
      <c r="G83" s="159">
        <v>88463</v>
      </c>
      <c r="H83" s="159">
        <v>87674</v>
      </c>
      <c r="I83" s="34">
        <f>H83/G83</f>
        <v>0.9910810169223291</v>
      </c>
    </row>
    <row r="84" spans="1:9" s="4" customFormat="1" ht="12.75">
      <c r="A84" s="4" t="s">
        <v>32</v>
      </c>
      <c r="F84" s="69">
        <v>756</v>
      </c>
      <c r="G84" s="153">
        <v>42817</v>
      </c>
      <c r="H84" s="153">
        <v>33600</v>
      </c>
      <c r="I84" s="24">
        <f>H84/G84</f>
        <v>0.7847350351495901</v>
      </c>
    </row>
    <row r="85" spans="1:9" s="65" customFormat="1" ht="12.75">
      <c r="A85" s="4" t="s">
        <v>197</v>
      </c>
      <c r="B85" s="4"/>
      <c r="C85" s="4"/>
      <c r="D85" s="4"/>
      <c r="E85" s="4"/>
      <c r="F85" s="69"/>
      <c r="G85" s="153"/>
      <c r="H85" s="153"/>
      <c r="I85" s="24"/>
    </row>
    <row r="86" spans="1:9" s="28" customFormat="1" ht="12.75">
      <c r="A86" s="4" t="s">
        <v>33</v>
      </c>
      <c r="B86" s="4"/>
      <c r="C86" s="4"/>
      <c r="D86" s="4"/>
      <c r="E86" s="4"/>
      <c r="F86" s="69"/>
      <c r="G86" s="153"/>
      <c r="H86" s="153"/>
      <c r="I86" s="24"/>
    </row>
    <row r="87" spans="1:9" s="65" customFormat="1" ht="12.75">
      <c r="A87" s="4" t="s">
        <v>656</v>
      </c>
      <c r="B87" s="4"/>
      <c r="C87" s="4"/>
      <c r="D87" s="4"/>
      <c r="E87" s="4"/>
      <c r="F87" s="69"/>
      <c r="G87" s="153">
        <f>SUM(G88:G89)</f>
        <v>1178</v>
      </c>
      <c r="H87" s="153">
        <f>SUM(H88:H89)</f>
        <v>650</v>
      </c>
      <c r="I87" s="24">
        <f>H87/G87</f>
        <v>0.5517826825127334</v>
      </c>
    </row>
    <row r="88" spans="1:9" s="65" customFormat="1" ht="12.75">
      <c r="A88" s="4"/>
      <c r="B88" s="4"/>
      <c r="C88" s="4"/>
      <c r="D88" s="4"/>
      <c r="E88" s="4"/>
      <c r="F88" s="69" t="s">
        <v>498</v>
      </c>
      <c r="G88" s="162">
        <v>800</v>
      </c>
      <c r="H88" s="162">
        <v>150</v>
      </c>
      <c r="I88" s="33">
        <f>H88/G88</f>
        <v>0.1875</v>
      </c>
    </row>
    <row r="89" spans="1:9" s="65" customFormat="1" ht="12.75">
      <c r="A89" s="4"/>
      <c r="B89" s="4"/>
      <c r="C89" s="4"/>
      <c r="D89" s="4"/>
      <c r="E89" s="4"/>
      <c r="F89" s="69" t="s">
        <v>285</v>
      </c>
      <c r="G89" s="162">
        <v>378</v>
      </c>
      <c r="H89" s="162">
        <v>500</v>
      </c>
      <c r="I89" s="33">
        <f>H89/G89</f>
        <v>1.3227513227513228</v>
      </c>
    </row>
    <row r="90" spans="1:9" s="65" customFormat="1" ht="12.75">
      <c r="A90" s="4" t="s">
        <v>198</v>
      </c>
      <c r="B90" s="4"/>
      <c r="C90" s="4"/>
      <c r="D90" s="4"/>
      <c r="E90" s="4"/>
      <c r="F90" s="69"/>
      <c r="G90" s="162"/>
      <c r="H90" s="162"/>
      <c r="I90" s="33"/>
    </row>
    <row r="91" spans="1:9" s="65" customFormat="1" ht="12.75">
      <c r="A91" s="4" t="s">
        <v>199</v>
      </c>
      <c r="B91" s="4"/>
      <c r="C91" s="4"/>
      <c r="D91" s="4"/>
      <c r="E91" s="4"/>
      <c r="F91" s="69" t="s">
        <v>12</v>
      </c>
      <c r="G91" s="153">
        <v>316500</v>
      </c>
      <c r="H91" s="153">
        <v>227000</v>
      </c>
      <c r="I91" s="24">
        <f>H91/G91</f>
        <v>0.717219589257504</v>
      </c>
    </row>
    <row r="92" spans="1:9" s="65" customFormat="1" ht="12.75">
      <c r="A92" s="4" t="s">
        <v>200</v>
      </c>
      <c r="B92" s="4"/>
      <c r="C92" s="4"/>
      <c r="D92" s="4"/>
      <c r="E92" s="4"/>
      <c r="F92" s="69"/>
      <c r="G92" s="153"/>
      <c r="H92" s="153"/>
      <c r="I92" s="24"/>
    </row>
    <row r="93" spans="1:9" s="65" customFormat="1" ht="12.75">
      <c r="A93" s="4" t="s">
        <v>201</v>
      </c>
      <c r="B93" s="4"/>
      <c r="C93" s="4"/>
      <c r="D93" s="4"/>
      <c r="E93" s="4"/>
      <c r="F93" s="69"/>
      <c r="G93" s="153"/>
      <c r="H93" s="153"/>
      <c r="I93" s="24"/>
    </row>
    <row r="94" spans="1:9" s="65" customFormat="1" ht="12.75">
      <c r="A94" s="4" t="s">
        <v>202</v>
      </c>
      <c r="B94" s="4"/>
      <c r="C94" s="4"/>
      <c r="D94" s="4"/>
      <c r="E94" s="4"/>
      <c r="F94" s="69" t="s">
        <v>11</v>
      </c>
      <c r="G94" s="153">
        <v>201587.8</v>
      </c>
      <c r="H94" s="153">
        <v>44806.2</v>
      </c>
      <c r="I94" s="24">
        <f>H94/G94</f>
        <v>0.22226642683733838</v>
      </c>
    </row>
    <row r="95" spans="1:9" s="4" customFormat="1" ht="12.75">
      <c r="A95" s="4" t="s">
        <v>670</v>
      </c>
      <c r="F95" s="69"/>
      <c r="G95" s="153"/>
      <c r="H95" s="153"/>
      <c r="I95" s="24"/>
    </row>
    <row r="96" spans="1:9" s="4" customFormat="1" ht="12.75">
      <c r="A96" s="4" t="s">
        <v>359</v>
      </c>
      <c r="F96" s="69"/>
      <c r="G96" s="153"/>
      <c r="H96" s="153"/>
      <c r="I96" s="24"/>
    </row>
    <row r="97" spans="1:9" s="4" customFormat="1" ht="12.75">
      <c r="A97" s="4" t="s">
        <v>671</v>
      </c>
      <c r="F97" s="69" t="s">
        <v>35</v>
      </c>
      <c r="G97" s="153">
        <v>0</v>
      </c>
      <c r="H97" s="167" t="s">
        <v>672</v>
      </c>
      <c r="I97" s="24">
        <v>0</v>
      </c>
    </row>
    <row r="98" spans="6:9" s="20" customFormat="1" ht="12.75">
      <c r="F98" s="69"/>
      <c r="G98" s="162"/>
      <c r="H98" s="162"/>
      <c r="I98" s="77"/>
    </row>
    <row r="99" spans="2:9" s="19" customFormat="1" ht="12.75">
      <c r="B99" s="19" t="s">
        <v>246</v>
      </c>
      <c r="F99" s="229"/>
      <c r="G99" s="161">
        <f>SUM(G13,G28,G31,G40,G57,G63,G83,G84,G77,G87,G91,G94)</f>
        <v>6690367.8</v>
      </c>
      <c r="H99" s="161">
        <v>7274936.2</v>
      </c>
      <c r="I99" s="230">
        <f>H99/G99</f>
        <v>1.0873746283425554</v>
      </c>
    </row>
    <row r="100" ht="12.75">
      <c r="F100" s="58"/>
    </row>
    <row r="101" ht="12.75">
      <c r="F101" s="58"/>
    </row>
    <row r="102" ht="12.75">
      <c r="F102" s="58"/>
    </row>
    <row r="103" ht="12.75">
      <c r="F103" s="58"/>
    </row>
    <row r="104" ht="12.75">
      <c r="F104" s="58"/>
    </row>
    <row r="105" ht="12.75">
      <c r="F105" s="58"/>
    </row>
  </sheetData>
  <printOptions/>
  <pageMargins left="0.75" right="0.75" top="1" bottom="1" header="0.5" footer="0.5"/>
  <pageSetup horizontalDpi="240" verticalDpi="24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24" sqref="H24"/>
    </sheetView>
  </sheetViews>
  <sheetFormatPr defaultColWidth="9.00390625" defaultRowHeight="12.75"/>
  <cols>
    <col min="1" max="6" width="9.125" style="46" customWidth="1"/>
    <col min="7" max="7" width="15.00390625" style="52" customWidth="1"/>
    <col min="8" max="8" width="15.875" style="52" customWidth="1"/>
  </cols>
  <sheetData>
    <row r="1" ht="12.75">
      <c r="F1" s="46" t="s">
        <v>688</v>
      </c>
    </row>
    <row r="2" ht="12.75">
      <c r="F2" s="46" t="s">
        <v>360</v>
      </c>
    </row>
    <row r="3" ht="12.75">
      <c r="F3" s="46" t="s">
        <v>358</v>
      </c>
    </row>
    <row r="6" spans="1:8" s="49" customFormat="1" ht="20.25">
      <c r="A6" s="48" t="s">
        <v>504</v>
      </c>
      <c r="B6" s="48"/>
      <c r="C6" s="48"/>
      <c r="D6" s="48"/>
      <c r="E6" s="48"/>
      <c r="F6" s="48"/>
      <c r="G6" s="53"/>
      <c r="H6" s="53"/>
    </row>
    <row r="7" spans="1:8" s="49" customFormat="1" ht="20.25">
      <c r="A7" s="48" t="s">
        <v>505</v>
      </c>
      <c r="B7" s="48"/>
      <c r="C7" s="48"/>
      <c r="D7" s="48"/>
      <c r="E7" s="48"/>
      <c r="F7" s="48"/>
      <c r="G7" s="53"/>
      <c r="H7" s="53"/>
    </row>
    <row r="8" spans="1:8" s="49" customFormat="1" ht="20.25">
      <c r="A8" s="48" t="s">
        <v>460</v>
      </c>
      <c r="B8" s="48"/>
      <c r="C8" s="48"/>
      <c r="D8" s="48"/>
      <c r="E8" s="48"/>
      <c r="F8" s="48"/>
      <c r="G8" s="53"/>
      <c r="H8" s="53"/>
    </row>
    <row r="11" spans="1:8" s="7" customFormat="1" ht="15">
      <c r="A11" s="47" t="s">
        <v>256</v>
      </c>
      <c r="B11" s="47" t="s">
        <v>257</v>
      </c>
      <c r="C11" s="47"/>
      <c r="D11" s="47"/>
      <c r="E11" s="47"/>
      <c r="F11" s="47"/>
      <c r="G11" s="54" t="s">
        <v>271</v>
      </c>
      <c r="H11" s="54" t="s">
        <v>272</v>
      </c>
    </row>
    <row r="12" ht="12.75">
      <c r="A12" s="70"/>
    </row>
    <row r="13" spans="1:8" ht="12.75">
      <c r="A13" s="70">
        <v>955</v>
      </c>
      <c r="B13" s="46" t="s">
        <v>153</v>
      </c>
      <c r="G13" s="232">
        <v>320000</v>
      </c>
      <c r="H13" s="52">
        <v>0</v>
      </c>
    </row>
    <row r="14" spans="1:8" ht="12.75">
      <c r="A14" s="70">
        <v>957</v>
      </c>
      <c r="B14" s="46" t="s">
        <v>362</v>
      </c>
      <c r="G14" s="232">
        <v>50105</v>
      </c>
      <c r="H14" s="52">
        <v>0</v>
      </c>
    </row>
    <row r="15" spans="1:8" ht="12.75">
      <c r="A15" s="70">
        <v>992</v>
      </c>
      <c r="B15" s="46" t="s">
        <v>161</v>
      </c>
      <c r="G15" s="52">
        <v>0</v>
      </c>
      <c r="H15" s="52">
        <v>160000</v>
      </c>
    </row>
    <row r="16" ht="12.75">
      <c r="A16" s="71"/>
    </row>
    <row r="17" spans="1:8" s="7" customFormat="1" ht="15">
      <c r="A17" s="47" t="s">
        <v>506</v>
      </c>
      <c r="B17" s="47"/>
      <c r="C17" s="47"/>
      <c r="D17" s="47"/>
      <c r="E17" s="47"/>
      <c r="F17" s="47"/>
      <c r="G17" s="216">
        <f>SUM(G13:G16)</f>
        <v>370105</v>
      </c>
      <c r="H17" s="54">
        <f>SUM(H13:H16)</f>
        <v>160000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20001 projekt</dc:title>
  <dc:subject>dochody budżetowe na 2001 r.</dc:subject>
  <dc:creator>UG</dc:creator>
  <cp:keywords>budżet</cp:keywords>
  <dc:description>dochody budżetowe na 2001 r. - planowane w/g działów</dc:description>
  <cp:lastModifiedBy>Anna Gaweł</cp:lastModifiedBy>
  <cp:lastPrinted>2007-12-05T06:45:06Z</cp:lastPrinted>
  <dcterms:modified xsi:type="dcterms:W3CDTF">2008-01-02T07:05:33Z</dcterms:modified>
  <cp:category/>
  <cp:version/>
  <cp:contentType/>
  <cp:contentStatus/>
</cp:coreProperties>
</file>