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43" activeTab="0"/>
  </bookViews>
  <sheets>
    <sheet name="spr.doch." sheetId="1" r:id="rId1"/>
    <sheet name="spr.wyd." sheetId="2" r:id="rId2"/>
    <sheet name="spr.zad.zlec.." sheetId="3" r:id="rId3"/>
    <sheet name="spr.zad.pow." sheetId="4" r:id="rId4"/>
    <sheet name="spr.inwest." sheetId="5" r:id="rId5"/>
    <sheet name="zał nr 11" sheetId="6" r:id="rId6"/>
    <sheet name="spr.GFOŚiGW" sheetId="7" r:id="rId7"/>
    <sheet name="stowarzysz." sheetId="8" r:id="rId8"/>
    <sheet name="zał.12" sheetId="9" r:id="rId9"/>
    <sheet name="zał.13" sheetId="10" r:id="rId10"/>
    <sheet name="zał. 9 dot. pow." sheetId="11" r:id="rId11"/>
  </sheets>
  <definedNames/>
  <calcPr fullCalcOnLoad="1"/>
</workbook>
</file>

<file path=xl/sharedStrings.xml><?xml version="1.0" encoding="utf-8"?>
<sst xmlns="http://schemas.openxmlformats.org/spreadsheetml/2006/main" count="1200" uniqueCount="750">
  <si>
    <t xml:space="preserve">                      4700    szkolenia pracowników niebędących</t>
  </si>
  <si>
    <t>7. INFORMACJA Z WYKONANIA WYDATKÓW GMINNEGO</t>
  </si>
  <si>
    <t xml:space="preserve">                        4300 zakup usług pozostałych</t>
  </si>
  <si>
    <t>8. INFORMACJA Z WYKONANIA DOTACJI CELOWYCH Z BUDŻETU</t>
  </si>
  <si>
    <t xml:space="preserve">                        4210 zakup materiałów i wyposażenia</t>
  </si>
  <si>
    <t xml:space="preserve">          75616             Wpływy z podatku rolnego, podatku</t>
  </si>
  <si>
    <t>leśnego, podatku od spadków i darowizn,</t>
  </si>
  <si>
    <t xml:space="preserve">                                podatku od czynności cywilnoprawnych</t>
  </si>
  <si>
    <t xml:space="preserve">                                oraz podatków i opłat lokalnych od </t>
  </si>
  <si>
    <t>10. INFORMACJA Z WYKONANIA DOTACJI CELOWYCH</t>
  </si>
  <si>
    <t xml:space="preserve">    ZA I PÓŁROCZE 2008 R.</t>
  </si>
  <si>
    <t>na 2008</t>
  </si>
  <si>
    <t>2008 r.</t>
  </si>
  <si>
    <t xml:space="preserve">      INWESTYCYJNE REALIZOWANE NA PODSTAWIE</t>
  </si>
  <si>
    <t xml:space="preserve">      PRZEKAZANYCH DLA POWIATU NA ZADANIA</t>
  </si>
  <si>
    <t xml:space="preserve">      POROZUMIEŃ ZA I PÓŁROCZE 2008 R.</t>
  </si>
  <si>
    <t xml:space="preserve"> 1.)      Wydatki związane z wspólpracą przy</t>
  </si>
  <si>
    <t xml:space="preserve">           realizacji zadania pn. przebudowa drogi</t>
  </si>
  <si>
    <t xml:space="preserve">           powiatowej nr 2075D w miejscowości</t>
  </si>
  <si>
    <t xml:space="preserve">           Jordanów śląski</t>
  </si>
  <si>
    <t xml:space="preserve"> 2.)      Dofinansowanie wydatków inwestcyjnych</t>
  </si>
  <si>
    <t xml:space="preserve">           Policji (dofinansowanie do zakupu radiowozu </t>
  </si>
  <si>
    <t xml:space="preserve">           dla Komisariatu Policji w Sobótce</t>
  </si>
  <si>
    <t>2008r.</t>
  </si>
  <si>
    <t xml:space="preserve">                                osób fizycznych</t>
  </si>
  <si>
    <t xml:space="preserve">                        0360   podatek od spadków i darowizn</t>
  </si>
  <si>
    <t>854                           EDUKACJA OPIEKA WYCHOWAWCZA</t>
  </si>
  <si>
    <t xml:space="preserve">          85415              Pomoc materialna dla uczniów</t>
  </si>
  <si>
    <t xml:space="preserve">                     4330     zakup usług przez jednostki samorządu</t>
  </si>
  <si>
    <t xml:space="preserve">                                 terytorialnego od innych jednostek</t>
  </si>
  <si>
    <t xml:space="preserve">                     4040     dodatkowe wynagrodzenie roczne</t>
  </si>
  <si>
    <t xml:space="preserve">          85415               Pomoc materialna dla uczniów</t>
  </si>
  <si>
    <t xml:space="preserve">                      3240    stypendia dla uczniów</t>
  </si>
  <si>
    <t xml:space="preserve">                      4410     podróże służbowe krajowe</t>
  </si>
  <si>
    <t>9. INFORMACJA Z WYKONANIA DOTACJI CELOWYCH</t>
  </si>
  <si>
    <t xml:space="preserve">                      3020    wydatki osobowe niezaliczone</t>
  </si>
  <si>
    <t>600                            TRANSPORT I ŁĄCZNOŚĆ</t>
  </si>
  <si>
    <t xml:space="preserve">          60016               Drogi publiczne gminne</t>
  </si>
  <si>
    <t xml:space="preserve">                       6260    dotacje otrzymane z funduszy celowych</t>
  </si>
  <si>
    <t xml:space="preserve">                                  na finansowanie lub dofinansowanie kosztów</t>
  </si>
  <si>
    <t xml:space="preserve">                                  realizacji inwestycji i zakupów inwesty-</t>
  </si>
  <si>
    <t xml:space="preserve">                                  cyjnych jednostek sektora finansów</t>
  </si>
  <si>
    <t xml:space="preserve">                                  publicznych </t>
  </si>
  <si>
    <t xml:space="preserve">                       2360   dochody jednostek samorządu terytorialnego</t>
  </si>
  <si>
    <t xml:space="preserve">          75075              Promocja jednostek samorządu tery-</t>
  </si>
  <si>
    <t xml:space="preserve">                                  jednostek zaliczanych do sektora finansów</t>
  </si>
  <si>
    <t xml:space="preserve">          85212              Świadczenia rodzinne, zaliczka alimen-</t>
  </si>
  <si>
    <t xml:space="preserve">                                 tacyjna oraz składki na ubezpieczenia </t>
  </si>
  <si>
    <t xml:space="preserve">                                 emerytalne i rentowe z ubezpieczenia</t>
  </si>
  <si>
    <t xml:space="preserve">                                 społecznego</t>
  </si>
  <si>
    <t xml:space="preserve">                                  składki na ubezpieczenia emerytalne </t>
  </si>
  <si>
    <t xml:space="preserve">                                  i rentowe</t>
  </si>
  <si>
    <t xml:space="preserve">                      3020    wydatki osobowe niezaliczone </t>
  </si>
  <si>
    <t xml:space="preserve">                      4350    zakup usług dostępu do sieci Internet</t>
  </si>
  <si>
    <t xml:space="preserve">          85202              Domy pomocy społecznej</t>
  </si>
  <si>
    <t xml:space="preserve">                                 oraz składki na ubezpieczenia emerytalne </t>
  </si>
  <si>
    <t xml:space="preserve">         </t>
  </si>
  <si>
    <t xml:space="preserve">                 0690        wpływy z różnych opłat</t>
  </si>
  <si>
    <t xml:space="preserve">         01095              Pozostała działalność</t>
  </si>
  <si>
    <t xml:space="preserve">                        0770   wpłaty z tytułu odpłatnego nabycia prawa</t>
  </si>
  <si>
    <t xml:space="preserve">                                  własności oraz prawa użytkowania</t>
  </si>
  <si>
    <t xml:space="preserve">                                  wieczystego nieruchomości</t>
  </si>
  <si>
    <t xml:space="preserve">                                  podstawie odrębnych ustaw</t>
  </si>
  <si>
    <t xml:space="preserve">                       2808   dotacja celowa otrzymana z budżetu przez</t>
  </si>
  <si>
    <t xml:space="preserve">                                 pozostałe jednostki zaliczane do sektora</t>
  </si>
  <si>
    <t xml:space="preserve">                                 finansów publicznych</t>
  </si>
  <si>
    <t xml:space="preserve">                       2809   dotacja celowa otrzymana z budżetu przez</t>
  </si>
  <si>
    <t xml:space="preserve">         90020               Wpływy i wydatki związane z groma-</t>
  </si>
  <si>
    <t xml:space="preserve">                                 dzeniem środków z opłat produktowych</t>
  </si>
  <si>
    <t xml:space="preserve">                      0400    wpływy z opłaty produktowej</t>
  </si>
  <si>
    <t xml:space="preserve">         01008              Melioracje wodne</t>
  </si>
  <si>
    <t xml:space="preserve">         01095               Pozostała działalność</t>
  </si>
  <si>
    <t xml:space="preserve">                     4430     różne opłaty i składki</t>
  </si>
  <si>
    <t xml:space="preserve">                     4740     zakup materiałów papierniczych do sprzętu</t>
  </si>
  <si>
    <t xml:space="preserve">                                 drukarskiego i urządzeń kserograficznych</t>
  </si>
  <si>
    <t xml:space="preserve">                     4750     zakup akcesoriów komputerowych, w tym</t>
  </si>
  <si>
    <t xml:space="preserve">                                 programów i licencji</t>
  </si>
  <si>
    <t xml:space="preserve">          60095              Pozostała działalność</t>
  </si>
  <si>
    <t xml:space="preserve">                     4270     zakup usług remontowych</t>
  </si>
  <si>
    <t xml:space="preserve">                      4360    opłaty z tytułu zakupu usług telekomunika-</t>
  </si>
  <si>
    <t xml:space="preserve">                                 cyjnych telefonii komórkowej</t>
  </si>
  <si>
    <t xml:space="preserve">                      4370    opłaty z tytułu zakupu usług telekomunika-</t>
  </si>
  <si>
    <t xml:space="preserve">                                 cyjnych telefonii stacjonarnej</t>
  </si>
  <si>
    <t xml:space="preserve">                      4700    szkolenia pracowników niebędących </t>
  </si>
  <si>
    <t xml:space="preserve">                                 członkami korpusu służby cywilnej</t>
  </si>
  <si>
    <t xml:space="preserve">                      4740   zakup materiałów papierniczych do sprzętu</t>
  </si>
  <si>
    <t xml:space="preserve">                                drukarskiego i urządzeń kserograficznych</t>
  </si>
  <si>
    <t xml:space="preserve">                      4750   zakup akcesoriów komputerowych, w tym</t>
  </si>
  <si>
    <t xml:space="preserve">                                programów i licencji</t>
  </si>
  <si>
    <t xml:space="preserve">                      2820    dotacja celowa z budżetu na finansowanie </t>
  </si>
  <si>
    <t xml:space="preserve">                                 lub dofinansowanie zadań zleconych do</t>
  </si>
  <si>
    <t xml:space="preserve">                                 realizacji stowarzyszeniom</t>
  </si>
  <si>
    <t xml:space="preserve">                      4740    zakup materiałów papierniczych do sprzętu</t>
  </si>
  <si>
    <t xml:space="preserve">                      4118    składki na ubezpieczenia społeczne</t>
  </si>
  <si>
    <t xml:space="preserve">                      4119    składki na ubezpieczenia społeczne</t>
  </si>
  <si>
    <t xml:space="preserve">                      4128    składki na Fundusz Pracy</t>
  </si>
  <si>
    <t xml:space="preserve">                      4129    składki na Fundusz Pracy</t>
  </si>
  <si>
    <t xml:space="preserve">                      4178    wynagrodzenia bezosobowe</t>
  </si>
  <si>
    <t xml:space="preserve">                      4179    wynagrodzenia bezosobowe</t>
  </si>
  <si>
    <t xml:space="preserve">                                 porozumień (umów) między jednostkami </t>
  </si>
  <si>
    <t xml:space="preserve">          85212              Świadczenia rodzinne, zaliczka alimentacyjna</t>
  </si>
  <si>
    <t xml:space="preserve">                     4410     podróże służbowe krajowe</t>
  </si>
  <si>
    <t xml:space="preserve">                      4308    zakup usług pozostałych</t>
  </si>
  <si>
    <t xml:space="preserve">                      4309    zakup usług pozostałych</t>
  </si>
  <si>
    <t xml:space="preserve">                      4750    zakup akcesoriów komputerowych w tym</t>
  </si>
  <si>
    <t xml:space="preserve">           kosztów ogólnych administrowania</t>
  </si>
  <si>
    <t xml:space="preserve">           Systemu Informacji Przestrzennej</t>
  </si>
  <si>
    <t xml:space="preserve">                  OGÓŁEM</t>
  </si>
  <si>
    <t xml:space="preserve">                                i rentowe z ubezpieczenia społecznego</t>
  </si>
  <si>
    <t xml:space="preserve">                                  składki na ubezpieczenia emerytalne i </t>
  </si>
  <si>
    <t xml:space="preserve">                                  rentowe</t>
  </si>
  <si>
    <t xml:space="preserve">          85212              Świadczenia rodzinne, zaliczka alimenta-</t>
  </si>
  <si>
    <t xml:space="preserve">                                 cyjna oraz składki na ubezpieczenia </t>
  </si>
  <si>
    <t xml:space="preserve">                                 emerytalne i rentowe z</t>
  </si>
  <si>
    <r>
      <t xml:space="preserve">                                 </t>
    </r>
    <r>
      <rPr>
        <b/>
        <sz val="10"/>
        <rFont val="Arial CE"/>
        <family val="2"/>
      </rPr>
      <t>na ubezpieczenia emerytalne i rentowe</t>
    </r>
  </si>
  <si>
    <t xml:space="preserve">          85212               Świadczenia rodzinne, zaliczka alimen-</t>
  </si>
  <si>
    <t xml:space="preserve">                                  tacyjna oraz składki na ubezpieczenia </t>
  </si>
  <si>
    <t xml:space="preserve">                                  emerytalne i rentowe z</t>
  </si>
  <si>
    <t xml:space="preserve">                                  na ubezpieczenia emerytalne i rentowe</t>
  </si>
  <si>
    <t xml:space="preserve">                                 torialnego</t>
  </si>
  <si>
    <t xml:space="preserve">                      3020     wydatki osobowe niezaliczone do </t>
  </si>
  <si>
    <t xml:space="preserve">                                  wynagrodzeń</t>
  </si>
  <si>
    <t xml:space="preserve">          92695             Pozostała działalność</t>
  </si>
  <si>
    <t xml:space="preserve">                      6050   wydatki inwestycyjne jednostek</t>
  </si>
  <si>
    <t xml:space="preserve">                                budżetowych</t>
  </si>
  <si>
    <t xml:space="preserve">          85153              Zwalczanie narkomanii</t>
  </si>
  <si>
    <t xml:space="preserve">                                 związane z realizacją zadań z zakresu</t>
  </si>
  <si>
    <t xml:space="preserve">                                 administracji rządowej oraz innych zadań </t>
  </si>
  <si>
    <t xml:space="preserve">                                 zleconych ustawami</t>
  </si>
  <si>
    <t xml:space="preserve">        0920   pozostałe odsetki</t>
  </si>
  <si>
    <t xml:space="preserve">    PRZEKAZANYCH DLA POWIATU NA ZADANIA</t>
  </si>
  <si>
    <t xml:space="preserve">    BIEŻĄCE REALIZOWANE NA PODSTAWIE POROZUMIEŃ</t>
  </si>
  <si>
    <t xml:space="preserve"> Lp.</t>
  </si>
  <si>
    <t>Rozdz.</t>
  </si>
  <si>
    <t>Plan wyk</t>
  </si>
  <si>
    <t>Wyk.I pół</t>
  </si>
  <si>
    <t>Wyk</t>
  </si>
  <si>
    <t xml:space="preserve">                                 JEDNOSTEK NIEPOSIADAJACYCH </t>
  </si>
  <si>
    <t xml:space="preserve">                                 lnoprawnych, podatków i opłat lokal-  </t>
  </si>
  <si>
    <t xml:space="preserve">                                 nych od osób prawnych i innych jedno-</t>
  </si>
  <si>
    <t xml:space="preserve">                                 stek organizacyjnych</t>
  </si>
  <si>
    <r>
      <t xml:space="preserve">          </t>
    </r>
    <r>
      <rPr>
        <b/>
        <sz val="10"/>
        <rFont val="Arial CE"/>
        <family val="2"/>
      </rPr>
      <t>75020              Starostwa powiatowe</t>
    </r>
  </si>
  <si>
    <t xml:space="preserve">                      2320    dotacje celowe przekazane dla powiatu na</t>
  </si>
  <si>
    <t xml:space="preserve">                     4610     koszty postępowania sądowego i</t>
  </si>
  <si>
    <t xml:space="preserve">                                 prokuratorskiego</t>
  </si>
  <si>
    <t xml:space="preserve">           80103            Oddziały przekszkolne w szkołach</t>
  </si>
  <si>
    <t xml:space="preserve">                                podstawowych</t>
  </si>
  <si>
    <t xml:space="preserve">                      4170    wynagrodzenia bezosobowe</t>
  </si>
  <si>
    <t xml:space="preserve">                      4170    wynagrodzenie bezosobowe</t>
  </si>
  <si>
    <t xml:space="preserve">                        0920  pozostałe odsetki                </t>
  </si>
  <si>
    <t>zakresu administracji rządowej oraz innych</t>
  </si>
  <si>
    <t>zadań zleconych gminie ustawami</t>
  </si>
  <si>
    <t>państwa na realizację zadań bieżących z</t>
  </si>
  <si>
    <t xml:space="preserve">                        0750 dochody z najmu i dzierżawy składników</t>
  </si>
  <si>
    <t xml:space="preserve">         01022             Zwalczanie chorób zakaźnych zwierząt</t>
  </si>
  <si>
    <t xml:space="preserve">                                 wych papierów wartościowych oraz od </t>
  </si>
  <si>
    <t xml:space="preserve">                                 krajowych pożyczek i kredytów</t>
  </si>
  <si>
    <r>
      <t xml:space="preserve">                                 </t>
    </r>
    <r>
      <rPr>
        <b/>
        <sz val="10"/>
        <rFont val="Arial CE"/>
        <family val="2"/>
      </rPr>
      <t>opłacane za osoby pobierające niektóre</t>
    </r>
  </si>
  <si>
    <t xml:space="preserve">    BUDŻETOWYCH ZA I PÓŁROCZE 2008 R</t>
  </si>
  <si>
    <t xml:space="preserve">                      2710   dotacja celowa na pomoc finansową udzie-</t>
  </si>
  <si>
    <t xml:space="preserve">                                laną między jednostkami samorządu tery-</t>
  </si>
  <si>
    <t xml:space="preserve">                                torialnego na dofinansowanie własnych</t>
  </si>
  <si>
    <t xml:space="preserve">                                zadań bieżących</t>
  </si>
  <si>
    <t xml:space="preserve">                      4280   zakup usług zdrowotnych</t>
  </si>
  <si>
    <t xml:space="preserve">          60014             Drogi publiczne powiatowe</t>
  </si>
  <si>
    <t xml:space="preserve">                      6620   dotacje celowe przekazane dla powiatu</t>
  </si>
  <si>
    <t xml:space="preserve">                                na inwestycje i zakupy inwestycyjne </t>
  </si>
  <si>
    <t xml:space="preserve">                                realizowane na podstawie porozumień między</t>
  </si>
  <si>
    <t xml:space="preserve">                                jednostkami samorządu terytorialnego</t>
  </si>
  <si>
    <t xml:space="preserve">                      4170   wynagrodzenia bezosobowe</t>
  </si>
  <si>
    <t xml:space="preserve">                      6060   wydatki na zakupy inwestycyjne</t>
  </si>
  <si>
    <t xml:space="preserve">                                 jednostek budżetowych</t>
  </si>
  <si>
    <t xml:space="preserve">                      2900    wpłaty gmin i powiatów na rzecz innych</t>
  </si>
  <si>
    <t xml:space="preserve">                                 jednostek samorządu terytorialnego oraz</t>
  </si>
  <si>
    <t xml:space="preserve">                                 związków gmin lub związków powiatów</t>
  </si>
  <si>
    <t xml:space="preserve">                                 na dofinansowanie zadań bieżących</t>
  </si>
  <si>
    <t xml:space="preserve">          75404              Komendy wojewódzkie Policji</t>
  </si>
  <si>
    <t xml:space="preserve">                      6170    wpłaty jednostek na fundusz celowy na</t>
  </si>
  <si>
    <t xml:space="preserve">                                 finansowanie lub dofinansowanie zadań</t>
  </si>
  <si>
    <t xml:space="preserve">                                 inwestycyjnych</t>
  </si>
  <si>
    <t xml:space="preserve">          80104              Przedszkola</t>
  </si>
  <si>
    <t xml:space="preserve">                      2540   dotacja podmiotowa z budżetu dla niepub-</t>
  </si>
  <si>
    <t xml:space="preserve">                                licznej jednostki systemu oświaty</t>
  </si>
  <si>
    <t xml:space="preserve">                     4280     zakup usług zdrowotnych</t>
  </si>
  <si>
    <t xml:space="preserve">                     4350     zakup usług dostępu do sieci Internet</t>
  </si>
  <si>
    <t xml:space="preserve">                     4370     opłaty z tytułu zakupu usług telekomunika-</t>
  </si>
  <si>
    <t xml:space="preserve">          85446               Dokształcanie i doskonalenie nauczycieli</t>
  </si>
  <si>
    <t xml:space="preserve">                      6650    wpłaty gmin i powiatów na rzecz innych</t>
  </si>
  <si>
    <t xml:space="preserve">                                 związków gmin lub związków powiatów na</t>
  </si>
  <si>
    <t xml:space="preserve">                                 dofinansowanie zadań inwestycyjnych</t>
  </si>
  <si>
    <t xml:space="preserve">                                 i zakupów inwestycyjnych</t>
  </si>
  <si>
    <t xml:space="preserve">                        2360   dochody jednostek samorządu terytorialne-</t>
  </si>
  <si>
    <t xml:space="preserve">                        2010  dotacje celowe otrzymane z budżetu </t>
  </si>
  <si>
    <t xml:space="preserve">                                 zadań zleconych gminie ustawami</t>
  </si>
  <si>
    <t xml:space="preserve">                       2010  dotacje celowe otrzymane z budżetu</t>
  </si>
  <si>
    <t xml:space="preserve">                        2010  dotacje celowe otrzymane z budżetu</t>
  </si>
  <si>
    <t xml:space="preserve">                                 zakresu administracji rządowej oraz innych </t>
  </si>
  <si>
    <t xml:space="preserve">                       0350   podatek od działalności gospodarczej osób</t>
  </si>
  <si>
    <t xml:space="preserve">                        0310   podatek od nieruchomości</t>
  </si>
  <si>
    <t xml:space="preserve">                        0320   podatek rolny</t>
  </si>
  <si>
    <t xml:space="preserve">                        0330   podatek leśny  </t>
  </si>
  <si>
    <t xml:space="preserve">                        0340   podatek od środków transportowych</t>
  </si>
  <si>
    <t xml:space="preserve">                        0410   wpływy z opłaty skarbowej</t>
  </si>
  <si>
    <t xml:space="preserve">                        0010   podatek dochodowy od osób fizycznych</t>
  </si>
  <si>
    <t xml:space="preserve">                        0020   podatek dochodowy od osób prawnych</t>
  </si>
  <si>
    <t xml:space="preserve">                        2920   subwencje ogólne z budżetu państwa</t>
  </si>
  <si>
    <t xml:space="preserve">                        0970   wpływy z różnych dochodów </t>
  </si>
  <si>
    <t xml:space="preserve">                       2030   dotacje celowe otrzymane z budżetu</t>
  </si>
  <si>
    <t xml:space="preserve">                        0690   wpływy z różnych opłat</t>
  </si>
  <si>
    <t xml:space="preserve">                        0910    odsetki od nieterminowych wpłat z tytułu</t>
  </si>
  <si>
    <t>852                             POMOC SPOŁECZNA</t>
  </si>
  <si>
    <t xml:space="preserve">                                  ubezpieczenia społecznego</t>
  </si>
  <si>
    <t xml:space="preserve">                      3110     świadczenia społeczne</t>
  </si>
  <si>
    <t xml:space="preserve">                      4010     wynagrodzenie osobowe pracowników</t>
  </si>
  <si>
    <t xml:space="preserve">                      4110     składki na ubezpieczenie społeczne</t>
  </si>
  <si>
    <t xml:space="preserve">                      4120     składki na Fundusz Pracy</t>
  </si>
  <si>
    <t xml:space="preserve">                      4210     zakup materiałów i wyposażenia</t>
  </si>
  <si>
    <t xml:space="preserve">                      4300     zakup usług pozostałych</t>
  </si>
  <si>
    <t xml:space="preserve">          85213               Składki na ubezpieczenie zdrowotne</t>
  </si>
  <si>
    <t xml:space="preserve">          85214               Zasiłki i pomoc w naturze oraz składki</t>
  </si>
  <si>
    <t>020                           LEŚNICTWO</t>
  </si>
  <si>
    <t xml:space="preserve">400                            WYTWARZANIE I ZAOPATRYWANIE W </t>
  </si>
  <si>
    <t xml:space="preserve">                                 ENERGIĘ ELEKTRYCZNĄ, GAZ I WODĘ</t>
  </si>
  <si>
    <t xml:space="preserve">          40002              Dostarczanie wody               </t>
  </si>
  <si>
    <t>700                            GOSPODARKA MIESZKANIOWA</t>
  </si>
  <si>
    <t xml:space="preserve">          70005               Gospodarka gruntami i nieruchomo-</t>
  </si>
  <si>
    <t xml:space="preserve">                                  ściami </t>
  </si>
  <si>
    <t xml:space="preserve">750                             ADMINISTRACJA PUBLICZNA         </t>
  </si>
  <si>
    <t xml:space="preserve">          75011               Urzędy Wojewódzkie              </t>
  </si>
  <si>
    <t xml:space="preserve">                                  państwa na realizację zadań bieżących</t>
  </si>
  <si>
    <t xml:space="preserve">                                  z zakresu administracji rządowej oraz</t>
  </si>
  <si>
    <t xml:space="preserve">          75023               Urzędy Gmin</t>
  </si>
  <si>
    <t>751                            URZĘDY NACZELNYCH ORGANÓW</t>
  </si>
  <si>
    <t xml:space="preserve">                                 WŁADZY PAŃSTWOWEJ, KONTROLI</t>
  </si>
  <si>
    <t xml:space="preserve">                                 I OCHRONY PRAWA ORAZ SĄDOWNI-</t>
  </si>
  <si>
    <t xml:space="preserve">                                 CTWA      </t>
  </si>
  <si>
    <t xml:space="preserve">          75101              Urzędy naczelnych organów władzy </t>
  </si>
  <si>
    <t xml:space="preserve">                                 państwowej, kontroli i ochrony prawa</t>
  </si>
  <si>
    <t>752                            OBRONA NARODOWA</t>
  </si>
  <si>
    <t xml:space="preserve">          75212               Pozostałe wydatki obronne</t>
  </si>
  <si>
    <t>754                            BEZPIECZEŃSTWO PUBLICZNE I</t>
  </si>
  <si>
    <t xml:space="preserve">    Jordanów Śl.  Nr ........ z dnia ... sierpnia 2008 r.</t>
  </si>
  <si>
    <t xml:space="preserve">   BUDŻETOWYCH ZA I PÓŁROCZE 2008 R.</t>
  </si>
  <si>
    <t xml:space="preserve">         2008 r.</t>
  </si>
  <si>
    <t>I pół. 2008r.</t>
  </si>
  <si>
    <t xml:space="preserve">                        6290  środki na dofinansowanie własnych inwe-</t>
  </si>
  <si>
    <t xml:space="preserve">                                  stycji gmin, powiatów, samorządów</t>
  </si>
  <si>
    <t xml:space="preserve">                                  województw, pozyskane z innych źródeł</t>
  </si>
  <si>
    <t xml:space="preserve">           75095             Pozostała działalność</t>
  </si>
  <si>
    <t xml:space="preserve">                       0960  otrzymane spadki, zapisy i darowizny </t>
  </si>
  <si>
    <t xml:space="preserve">                                 w postaci pieniężnej</t>
  </si>
  <si>
    <t xml:space="preserve">                        0500   podatek od czynności cywilnoprawnych</t>
  </si>
  <si>
    <t xml:space="preserve">          75647              Pobór podatków, opłat i niepodatkowych</t>
  </si>
  <si>
    <t xml:space="preserve">                       2030  dotacje celowe otrzymane z budżetu pań-</t>
  </si>
  <si>
    <t xml:space="preserve">                                 stwa na realizację własnych zadań</t>
  </si>
  <si>
    <t xml:space="preserve">                                 bieżących gmin</t>
  </si>
  <si>
    <t xml:space="preserve">         90002               Gospodarka odpadami</t>
  </si>
  <si>
    <t xml:space="preserve">                       2440  dotacje otrzymane z funduszy celowych</t>
  </si>
  <si>
    <t xml:space="preserve">                                na realizację zadań bieżących jednostek</t>
  </si>
  <si>
    <t xml:space="preserve">                                 sektora finansów publicznych</t>
  </si>
  <si>
    <t xml:space="preserve">         90015              Oświetlenie ulic, placów i dróg</t>
  </si>
  <si>
    <t xml:space="preserve">                     0970    wpływy z różnych dochodów</t>
  </si>
  <si>
    <t xml:space="preserve">                                 OCHRONA PRZECIWPOŻAROWA</t>
  </si>
  <si>
    <t xml:space="preserve">          75414              Obrona cywilna</t>
  </si>
  <si>
    <t>756                            DOCHODY OD OSÓB PRAWNYCH, OD</t>
  </si>
  <si>
    <t xml:space="preserve">                                 OSÓB FIZYCZNYCH I OD INNYCH </t>
  </si>
  <si>
    <t xml:space="preserve">          75601              Wpływy z podatku dochodowego od</t>
  </si>
  <si>
    <t xml:space="preserve">                                 fizycznych, opłacany w formie karty </t>
  </si>
  <si>
    <t xml:space="preserve">                                 podatkowej </t>
  </si>
  <si>
    <t xml:space="preserve">          75615              Wpływy z podatku rolnego, podatku </t>
  </si>
  <si>
    <t xml:space="preserve">                                 leśnego, podatku od czynności cywi-</t>
  </si>
  <si>
    <t xml:space="preserve">                    </t>
  </si>
  <si>
    <t xml:space="preserve">          75621              Udziały gmin w podatkach stanowią-</t>
  </si>
  <si>
    <t xml:space="preserve">                                 cych dochód budżetu państwa</t>
  </si>
  <si>
    <t xml:space="preserve">758                            RÓŻNE ROZLICZENIA </t>
  </si>
  <si>
    <t xml:space="preserve">          75801              Część oświatowa subwencji ogólnej </t>
  </si>
  <si>
    <t xml:space="preserve">                                 dla jednostek samorządu terytorialnego</t>
  </si>
  <si>
    <t>801                            OŚWIATA I WYCHOWANIE</t>
  </si>
  <si>
    <t xml:space="preserve">          80101              Szkoły podstawowe          </t>
  </si>
  <si>
    <t xml:space="preserve">          80110              Gimnazja                                       </t>
  </si>
  <si>
    <t xml:space="preserve">                                 państwa na realizację zadań bieżących z </t>
  </si>
  <si>
    <t xml:space="preserve">                                 zakresu administracji rządowej oraz </t>
  </si>
  <si>
    <t>11. INFORMACJA Z WYKONANIA DOTACJI CELOWYCH</t>
  </si>
  <si>
    <t xml:space="preserve">       PRZEKAZANYCH DO SAMORZĄDU WOJEWÓDZTWA</t>
  </si>
  <si>
    <t xml:space="preserve">       NA ZADANIA BIEŻĄCE REALIZOWANE NA PODSTAWIE</t>
  </si>
  <si>
    <t xml:space="preserve">       POROZUMIENIA ZA I PÓŁROCZE 2008 R.</t>
  </si>
  <si>
    <t>Plan wyk.</t>
  </si>
  <si>
    <t>na 2008 r.</t>
  </si>
  <si>
    <t>Wyk. Za I pół.</t>
  </si>
  <si>
    <t>Wyk.</t>
  </si>
  <si>
    <t xml:space="preserve">  1.    utrzymanie urządzeń meliora-</t>
  </si>
  <si>
    <t xml:space="preserve">         cji podstawowych w zakresie:</t>
  </si>
  <si>
    <t xml:space="preserve">         powodziowych rzeki Ślęży,</t>
  </si>
  <si>
    <t xml:space="preserve">         konserwacji wałów przeciw-</t>
  </si>
  <si>
    <t xml:space="preserve">        naprawa przepustu wałowego</t>
  </si>
  <si>
    <t xml:space="preserve">        oraz wyrwy brzegowej rzeki</t>
  </si>
  <si>
    <t xml:space="preserve">        Ślęży</t>
  </si>
  <si>
    <t>01008</t>
  </si>
  <si>
    <t>Lp.    Wyszczególnienie                          Dział</t>
  </si>
  <si>
    <t xml:space="preserve">       PRZEKAZANYCH DLA NIEPUBLICZNEJ JEDNOSTKI SYSTEMU </t>
  </si>
  <si>
    <t xml:space="preserve">12.  INFORMACJA Z WYKONANIA DOTACJI PODMIOTOWYCH </t>
  </si>
  <si>
    <t xml:space="preserve">       OŚWIATY NA REALIZACJĘ INNYCH FORM WYCHOWANIA </t>
  </si>
  <si>
    <t xml:space="preserve">       PRZEDSZKOLNEGO ZA I PÓŁROCZE 2008 R.</t>
  </si>
  <si>
    <t>pół.2008</t>
  </si>
  <si>
    <t xml:space="preserve">  1.    Stowarzyszenia Wszystko dla</t>
  </si>
  <si>
    <t xml:space="preserve">         Gminy (inne formy wychowania</t>
  </si>
  <si>
    <t xml:space="preserve">         przedszkolnego)</t>
  </si>
  <si>
    <t>13.  WYKAZ WPŁAT GMINY NA RZECZ ZWIĄZKÓW GMIN</t>
  </si>
  <si>
    <t xml:space="preserve">        NA DOFINANSOWANIE ZADAŃ BIEŻĄCYCH I</t>
  </si>
  <si>
    <t xml:space="preserve">        INWESTYCYJNYCH ZA I PÓŁROCZE 2008 R.</t>
  </si>
  <si>
    <r>
      <t>Plan wyk</t>
    </r>
    <r>
      <rPr>
        <sz val="10"/>
        <rFont val="Arial CE"/>
        <family val="0"/>
      </rPr>
      <t>.</t>
    </r>
  </si>
  <si>
    <t>za 2008</t>
  </si>
  <si>
    <t xml:space="preserve"> 1.    Wpłata składki rocznej na Związek</t>
  </si>
  <si>
    <t xml:space="preserve">        Międzygminny Ślęza - Oława</t>
  </si>
  <si>
    <t xml:space="preserve">       (zadania bieżące)</t>
  </si>
  <si>
    <t xml:space="preserve"> 2.   Udział w kosztach opracowania doku-</t>
  </si>
  <si>
    <t xml:space="preserve">       mentacji przedsięwzięcia "System</t>
  </si>
  <si>
    <t xml:space="preserve">       gospodarki odpadami Ślęza - Oława</t>
  </si>
  <si>
    <t xml:space="preserve">       (zadania inwestycyjne)</t>
  </si>
  <si>
    <t xml:space="preserve">       OGÓŁEM</t>
  </si>
  <si>
    <t xml:space="preserve">                                 państwa na realizację własnych zadań </t>
  </si>
  <si>
    <t xml:space="preserve">                                 bieżących gminy</t>
  </si>
  <si>
    <t xml:space="preserve">                                 państwa na realizację zadań bieżących z</t>
  </si>
  <si>
    <t xml:space="preserve">                                 państwa na realizację zadań bieżących</t>
  </si>
  <si>
    <t xml:space="preserve">                                 z zakresu administracji rządowej oraz</t>
  </si>
  <si>
    <t xml:space="preserve">                                 usługi opiekuńcze</t>
  </si>
  <si>
    <t>900                           GOSPODARKA KOMUNALNA I OCHRO-</t>
  </si>
  <si>
    <t xml:space="preserve">          90015              Oświetlenie ulic, placów i dróg</t>
  </si>
  <si>
    <t xml:space="preserve">                                D O C H O D Y     O G Ó Ł E M                 </t>
  </si>
  <si>
    <t>010                          ROLNICTWO I ŁOWIECTWO</t>
  </si>
  <si>
    <t xml:space="preserve">         01030               Izby Rolnicze</t>
  </si>
  <si>
    <t xml:space="preserve">                      2850    wpłaty gmin na rzecz izb rolniczych w </t>
  </si>
  <si>
    <t xml:space="preserve">                                 wysokości 2% uzyskanych wpływów z </t>
  </si>
  <si>
    <t xml:space="preserve">                                 podatku rolnego</t>
  </si>
  <si>
    <t xml:space="preserve">         40002               Dostarczanie wody      </t>
  </si>
  <si>
    <t xml:space="preserve">                                 do wynagrodzeń</t>
  </si>
  <si>
    <t xml:space="preserve">                      4010    wynagrodzenie osobowe pracowników</t>
  </si>
  <si>
    <t xml:space="preserve">                      4040    dodatkowe wynagrodzenie roczne</t>
  </si>
  <si>
    <t xml:space="preserve">                      4110    składki na ubezpieczenie społeczne</t>
  </si>
  <si>
    <t xml:space="preserve">                      4120    składki na Fundusz Pracy</t>
  </si>
  <si>
    <t xml:space="preserve">                      4210    zakup materiałów i wyposażenia</t>
  </si>
  <si>
    <t xml:space="preserve">                      4260    zakup energii</t>
  </si>
  <si>
    <t xml:space="preserve">                      4270    zakup usług remontowych</t>
  </si>
  <si>
    <t xml:space="preserve">                      4300    zakup usług pozostałych</t>
  </si>
  <si>
    <t xml:space="preserve">                      4410    podróże służbowe krajowe</t>
  </si>
  <si>
    <t xml:space="preserve">                      4430    różne opłaty i składki</t>
  </si>
  <si>
    <t xml:space="preserve">                      4440    odpis na zakładowy fundusz świadczeń</t>
  </si>
  <si>
    <t xml:space="preserve">                                 socjalnych</t>
  </si>
  <si>
    <t>600                           TRANSPORT I ŁĄCZNOŚĆ</t>
  </si>
  <si>
    <t xml:space="preserve">          60016              Drogi publiczne gminne</t>
  </si>
  <si>
    <t xml:space="preserve">                      4430    różne opłaty i składki </t>
  </si>
  <si>
    <t xml:space="preserve">    RZĄDOWEJ ZLECONYCH GMINIE ZA I PÓŁROCZE 2008 R.</t>
  </si>
  <si>
    <t>2008r</t>
  </si>
  <si>
    <t>półr.2008r</t>
  </si>
  <si>
    <t>Ipół2008 r</t>
  </si>
  <si>
    <t xml:space="preserve">          70005              Gospodarka gruntami i nieruchomo-</t>
  </si>
  <si>
    <t xml:space="preserve">                                 ściami                           </t>
  </si>
  <si>
    <t>750                            ADMINISTRACJA PUBLICZNA</t>
  </si>
  <si>
    <t xml:space="preserve">          75011              Urzędy wojewódzkie</t>
  </si>
  <si>
    <t xml:space="preserve">                      4010    wynagrodzenia osobowe pracowników</t>
  </si>
  <si>
    <t xml:space="preserve">                      3030    różne wydatki na rzecz osób fizycznych</t>
  </si>
  <si>
    <t xml:space="preserve">                      4210    zakup materiałów i wyposażenia </t>
  </si>
  <si>
    <t xml:space="preserve">          75023              Urząd gminy</t>
  </si>
  <si>
    <t xml:space="preserve">                      4110    składki na ubezpieczenia społeczne</t>
  </si>
  <si>
    <t xml:space="preserve">          75095              Pozostała działalność</t>
  </si>
  <si>
    <t xml:space="preserve">                 WŁADZY PAŃSTWOWEJ, KONTROLI I </t>
  </si>
  <si>
    <t xml:space="preserve">                                 OCHRONY PRAWA ORAZ SĄDOWNI-</t>
  </si>
  <si>
    <t xml:space="preserve">                                 CTWA</t>
  </si>
  <si>
    <t xml:space="preserve">752                            OBRONA NARODOWA </t>
  </si>
  <si>
    <t xml:space="preserve">          75412              Ochotnicze straże pożarne</t>
  </si>
  <si>
    <t xml:space="preserve">           75414             Obrona cywilna</t>
  </si>
  <si>
    <t>757                            OBSŁUGA DŁUGU PUBLICZNEGO</t>
  </si>
  <si>
    <t xml:space="preserve">                      8070    odsetki i dyskonto od krajowych skarbo-</t>
  </si>
  <si>
    <t xml:space="preserve">801                            OŚWIATA I WYCHOWANIE </t>
  </si>
  <si>
    <t xml:space="preserve">          80101              Szkoły podstawowe</t>
  </si>
  <si>
    <t xml:space="preserve">          80110              Gimnazja</t>
  </si>
  <si>
    <t xml:space="preserve">                      4300    zakup usług pozostałych </t>
  </si>
  <si>
    <t xml:space="preserve">                      4440    odpis na zakładowy fundusz świadczeń </t>
  </si>
  <si>
    <t xml:space="preserve">          80113              Dowożenie uczniów do szkół</t>
  </si>
  <si>
    <t xml:space="preserve">          80195              Pozostała działalność</t>
  </si>
  <si>
    <t>851                            OCHRONA ZDROWIA</t>
  </si>
  <si>
    <t xml:space="preserve">          85154              Przeciwdziałanie alkoholizmowi</t>
  </si>
  <si>
    <t xml:space="preserve">                      3110    świadczenie społeczne</t>
  </si>
  <si>
    <t xml:space="preserve">                      3110    świadczenia społeczne</t>
  </si>
  <si>
    <t>854                            EDUKACYJNA OPIEKA WYCHOWA-</t>
  </si>
  <si>
    <t xml:space="preserve">                                 WCZA</t>
  </si>
  <si>
    <t xml:space="preserve">          85401              Świetlice szkolne</t>
  </si>
  <si>
    <t>900                            GOSPODARKA KOMUNALNA I OCHRO-</t>
  </si>
  <si>
    <t xml:space="preserve">          90001              Gospodarka ściekowa i ochrona wód</t>
  </si>
  <si>
    <t xml:space="preserve">                      6050    wydatki inwestycyjne jednostek budże-</t>
  </si>
  <si>
    <t xml:space="preserve">                                 towych</t>
  </si>
  <si>
    <t>921                            KULTURA I OCHRONA DZIEDZICTWA</t>
  </si>
  <si>
    <t xml:space="preserve">                                 NARODOWEGO</t>
  </si>
  <si>
    <t xml:space="preserve">          92105              Pozostałe zadania w zakresie kultury</t>
  </si>
  <si>
    <t xml:space="preserve">          92109              Domy i ośrodki kultury, świetlice i</t>
  </si>
  <si>
    <t xml:space="preserve">                                 kluby</t>
  </si>
  <si>
    <t xml:space="preserve">L.P.   Wyszczególnienie                                        </t>
  </si>
  <si>
    <t xml:space="preserve">  Dział</t>
  </si>
  <si>
    <t xml:space="preserve">  Rozdz.</t>
  </si>
  <si>
    <t xml:space="preserve">     plan </t>
  </si>
  <si>
    <t xml:space="preserve">  na 2008r.</t>
  </si>
  <si>
    <t xml:space="preserve">            1) połączenie sieci wodociągów</t>
  </si>
  <si>
    <t xml:space="preserve">                Karolin, Jordanów Śl.</t>
  </si>
  <si>
    <t xml:space="preserve">            2) modernizacja systemu </t>
  </si>
  <si>
    <t xml:space="preserve">                sterowania pracą wodociagu</t>
  </si>
  <si>
    <t xml:space="preserve">            3) wymiana urządzeń pompowo-</t>
  </si>
  <si>
    <t xml:space="preserve">                tłocznych w przepompowniach</t>
  </si>
  <si>
    <t xml:space="preserve">                Tomice i Jezierzyce Wlk.</t>
  </si>
  <si>
    <t xml:space="preserve">             4) rozwinięcie sieci rozdzielczej w</t>
  </si>
  <si>
    <t xml:space="preserve">                Jordanowie Śl. na Osiedlu Złotym</t>
  </si>
  <si>
    <t xml:space="preserve">             5) wykonanie rurociągu SUW </t>
  </si>
  <si>
    <t xml:space="preserve">                 Jordanów Śl. - zbiorniki wyrównawcze </t>
  </si>
  <si>
    <t xml:space="preserve">                 w Jordanowie Śl.</t>
  </si>
  <si>
    <t xml:space="preserve">             6) dotacja dla powiatu na inwestycje</t>
  </si>
  <si>
    <t xml:space="preserve">                 realizowane na podstawie </t>
  </si>
  <si>
    <t xml:space="preserve">                 porozumień</t>
  </si>
  <si>
    <t xml:space="preserve">             7) budowa drogi w miejscowości</t>
  </si>
  <si>
    <t xml:space="preserve">                 Jordanów Śl. ul. Suchowicka</t>
  </si>
  <si>
    <t xml:space="preserve">             8) odwodnienie drogi osiedlowej</t>
  </si>
  <si>
    <t xml:space="preserve">                 w Wilczkowicach</t>
  </si>
  <si>
    <t xml:space="preserve">             9) remont dróg osiedlowych ul.</t>
  </si>
  <si>
    <t xml:space="preserve">                 Kombatantów i Kręta Jordanów Śl.</t>
  </si>
  <si>
    <t xml:space="preserve">           10) utwardzenie drogi w Jordanowie Śl.</t>
  </si>
  <si>
    <t xml:space="preserve">                 ul. Szafirowa</t>
  </si>
  <si>
    <t xml:space="preserve">           11) remont kładki dla pieszych i ciągu</t>
  </si>
  <si>
    <t xml:space="preserve">                komunikacyjnego w Jordanowie Śl.</t>
  </si>
  <si>
    <t xml:space="preserve">           12) zakup przystanków (PKS) wraz z </t>
  </si>
  <si>
    <t xml:space="preserve">                montażem w miejscowości</t>
  </si>
  <si>
    <t xml:space="preserve">                Glinica i Piotrówek</t>
  </si>
  <si>
    <t xml:space="preserve">           13) remont budynku komunalnego</t>
  </si>
  <si>
    <t xml:space="preserve">                w którym mieści się NZOZ, GOPS</t>
  </si>
  <si>
    <t xml:space="preserve">                i Centrum Trzeźwości (Profilaktyka)</t>
  </si>
  <si>
    <t xml:space="preserve">           14) wdrożenie elektronicznego obiegu</t>
  </si>
  <si>
    <t xml:space="preserve">                 dokumentów i spraw</t>
  </si>
  <si>
    <t xml:space="preserve">           15) remont budynku Urzędu Gminy</t>
  </si>
  <si>
    <t xml:space="preserve">                (pomieszczenie sekretariatu, </t>
  </si>
  <si>
    <t xml:space="preserve">                wymiana CO, naprawa komina)</t>
  </si>
  <si>
    <t xml:space="preserve">            16) zakup namiotu reklamowego</t>
  </si>
  <si>
    <t xml:space="preserve">                 (promocja gminy)</t>
  </si>
  <si>
    <t xml:space="preserve">            17) dotacja na dofinansowanie</t>
  </si>
  <si>
    <t xml:space="preserve">                 radiowozu dla Komisariatu</t>
  </si>
  <si>
    <t xml:space="preserve">                 Policji w Sobótce</t>
  </si>
  <si>
    <t xml:space="preserve">            18) remont budynku remizy OSP</t>
  </si>
  <si>
    <t xml:space="preserve">            19) zakup imontaż kotary grodzącej</t>
  </si>
  <si>
    <t xml:space="preserve">                  i dwóch siatek osłonowych (piłko-</t>
  </si>
  <si>
    <t xml:space="preserve">                  chwytów) na hali sportowej wyko-</t>
  </si>
  <si>
    <t xml:space="preserve">                  rzystywanej na cele dydaktyczne</t>
  </si>
  <si>
    <t xml:space="preserve">                  wychowania fizycznego Publicznej</t>
  </si>
  <si>
    <t xml:space="preserve">                  Szkoły Podstawowej</t>
  </si>
  <si>
    <t xml:space="preserve">            20) remont budynku Publicznej Szkoły</t>
  </si>
  <si>
    <t xml:space="preserve">                 Podstawowej w Jordanowie Śl.</t>
  </si>
  <si>
    <t xml:space="preserve">            21) remont budynku Publicznego</t>
  </si>
  <si>
    <t xml:space="preserve">                 Gimnazjum</t>
  </si>
  <si>
    <t xml:space="preserve">            22) tworzenie warunków do powstania </t>
  </si>
  <si>
    <t xml:space="preserve">                 alternatywnych miejsc spędzania </t>
  </si>
  <si>
    <t xml:space="preserve">                 czasu wolnego dla dzieci i młodzieży</t>
  </si>
  <si>
    <t xml:space="preserve">                 (świetlica środowiskowa w Jorda-</t>
  </si>
  <si>
    <t xml:space="preserve">                 nowie Śl)- Mała Odnowa Wsi</t>
  </si>
  <si>
    <t xml:space="preserve">            23) udział w kosztach opracowanie doku-</t>
  </si>
  <si>
    <t xml:space="preserve">                  mentacji przedsięwzięcia "System </t>
  </si>
  <si>
    <t xml:space="preserve">                  gospodarki odpadami Ślęza-Oława</t>
  </si>
  <si>
    <t xml:space="preserve">                 (zadania inwestycyjne)</t>
  </si>
  <si>
    <t xml:space="preserve">            24) oświetlenie uliczne</t>
  </si>
  <si>
    <t xml:space="preserve">            25) remont i modernizacja budynku GOK</t>
  </si>
  <si>
    <t xml:space="preserve">                 (świetlica wiejska w Jordanowie Śl.)</t>
  </si>
  <si>
    <t xml:space="preserve">            26) remont dachu budynku GOK (świetlica</t>
  </si>
  <si>
    <t xml:space="preserve">                 wiejska w Jordanowie Śl.)</t>
  </si>
  <si>
    <t xml:space="preserve">            27) remont dachu świetlicy wiejskiej</t>
  </si>
  <si>
    <t xml:space="preserve">                 w Jezierzycach Wielkich</t>
  </si>
  <si>
    <t xml:space="preserve">            28) modernizacja boiska sportowego</t>
  </si>
  <si>
    <t xml:space="preserve">            29) odwodnienie drogi do boiska</t>
  </si>
  <si>
    <t xml:space="preserve">                 sportowego</t>
  </si>
  <si>
    <t xml:space="preserve">            30) place zabaw</t>
  </si>
  <si>
    <t xml:space="preserve">             OGÓŁEM INWESTYCJE</t>
  </si>
  <si>
    <t xml:space="preserve">5. INFORMACJA Z WYKONANIA INWESTYCJI </t>
  </si>
  <si>
    <t xml:space="preserve">     ZA I PÓLROCZE 2008 R.</t>
  </si>
  <si>
    <t xml:space="preserve">   wyk.za I</t>
  </si>
  <si>
    <t xml:space="preserve">  pół. 2008r.</t>
  </si>
  <si>
    <t xml:space="preserve">            31) budowa oczyszczalni ścieków</t>
  </si>
  <si>
    <t xml:space="preserve">                  i kanalizacji sanitarnej dla aglome-</t>
  </si>
  <si>
    <t xml:space="preserve">                  racji Jordanów Śląski - etap I</t>
  </si>
  <si>
    <t xml:space="preserve">          92116              Biblioteki</t>
  </si>
  <si>
    <t xml:space="preserve">                      4240    zakup pomocy naukowych, dydaktycznych</t>
  </si>
  <si>
    <t xml:space="preserve">                                 i książek</t>
  </si>
  <si>
    <t>926                            KULTURA FIZYCZNA I SPORT</t>
  </si>
  <si>
    <t xml:space="preserve">          92601              Obiekty sportowe</t>
  </si>
  <si>
    <t xml:space="preserve">          92605              Zadania w zakresie kultury fizycznej</t>
  </si>
  <si>
    <t xml:space="preserve">                                 i sportu</t>
  </si>
  <si>
    <t xml:space="preserve">                                 WYDATKI   OGÓŁEM                             </t>
  </si>
  <si>
    <t xml:space="preserve"> Dz.  Rozdz.      §   Wyszczególnienie                  </t>
  </si>
  <si>
    <t xml:space="preserve">  Plan na </t>
  </si>
  <si>
    <t xml:space="preserve">750                           ADMINISTRACJA PUBLICZNA  </t>
  </si>
  <si>
    <t xml:space="preserve">          75020              Starostwo Powiatowe              </t>
  </si>
  <si>
    <t xml:space="preserve">                       232    dotacje celowe otrzymane z powiatu na </t>
  </si>
  <si>
    <t xml:space="preserve">                                 zadania bieżące realizowane na podstawie</t>
  </si>
  <si>
    <t xml:space="preserve">                                 porozumień (umów) między jednostkami</t>
  </si>
  <si>
    <t xml:space="preserve">                                 samorządu terytorialnego</t>
  </si>
  <si>
    <t xml:space="preserve"> Dz.  Rozdz.     §    Wyszczególnienie    </t>
  </si>
  <si>
    <t>750                           ADMINISTRACJA PUBLICZNA</t>
  </si>
  <si>
    <t>Starostwo powiatowe</t>
  </si>
  <si>
    <t xml:space="preserve">                      4120   składki na Fundusz Pracy</t>
  </si>
  <si>
    <t xml:space="preserve"> Dz.  Rozdz.      §   Wyszczególnienie                                               </t>
  </si>
  <si>
    <t xml:space="preserve">   %</t>
  </si>
  <si>
    <t xml:space="preserve">  wyk.</t>
  </si>
  <si>
    <t xml:space="preserve">       plan na</t>
  </si>
  <si>
    <t xml:space="preserve">Dz.   Rozdz.     §   Wyszczególnienie                              </t>
  </si>
  <si>
    <t xml:space="preserve">      %</t>
  </si>
  <si>
    <t xml:space="preserve">      plan na</t>
  </si>
  <si>
    <t xml:space="preserve"> Dz.  Rozdz.     §     Wyszczególnienie                    </t>
  </si>
  <si>
    <t xml:space="preserve">750                           ADMINISTRACJA  PUBLICZNA  </t>
  </si>
  <si>
    <t xml:space="preserve">          75011             Urzędy wojewódzkie                 </t>
  </si>
  <si>
    <t xml:space="preserve">                                państwa na realizacje zadań bieżących </t>
  </si>
  <si>
    <t xml:space="preserve">                                z zakresu administracji rządowej oraz</t>
  </si>
  <si>
    <t xml:space="preserve">752                            OBRONA NARODOWA                  </t>
  </si>
  <si>
    <t xml:space="preserve">          75212               Pozostałe wydatki obronne            </t>
  </si>
  <si>
    <t xml:space="preserve">                                 NA ŚRODOWISKA </t>
  </si>
  <si>
    <t xml:space="preserve">                                OGÓŁEM    DOCHODY                                </t>
  </si>
  <si>
    <t xml:space="preserve"> Dz.  Rozdz.     §    Wyszczególnienie                         </t>
  </si>
  <si>
    <t xml:space="preserve">                       4210    zakup materiałów i wyposażenia</t>
  </si>
  <si>
    <t>754                             BEZPIECZEŃSTWO PUBLICZNE I</t>
  </si>
  <si>
    <t xml:space="preserve">                                  OCHRONA PRZECIWPOŻAROWA</t>
  </si>
  <si>
    <t xml:space="preserve">          75414               Obrona cywilna</t>
  </si>
  <si>
    <t xml:space="preserve">                       3110    świadczenia społeczne</t>
  </si>
  <si>
    <t xml:space="preserve">                                  NA ŚRODOWISKA</t>
  </si>
  <si>
    <t xml:space="preserve">          %</t>
  </si>
  <si>
    <t xml:space="preserve">                OGÓŁEM   PRZYCHODY                                              </t>
  </si>
  <si>
    <t xml:space="preserve"> Dz.     Rozdz.    §     Wyszczególnienie                       </t>
  </si>
  <si>
    <t xml:space="preserve">       %</t>
  </si>
  <si>
    <t xml:space="preserve"> Dz.       Rozdz.   §      Wyszczególnienie                 </t>
  </si>
  <si>
    <t xml:space="preserve">       Plan  na</t>
  </si>
  <si>
    <t xml:space="preserve">        Plan na</t>
  </si>
  <si>
    <t xml:space="preserve">    Wyk.</t>
  </si>
  <si>
    <t xml:space="preserve">  Plan na</t>
  </si>
  <si>
    <t xml:space="preserve">      Wyk.</t>
  </si>
  <si>
    <t xml:space="preserve">   Wyk.</t>
  </si>
  <si>
    <t xml:space="preserve">                                  podatków i opłat</t>
  </si>
  <si>
    <t xml:space="preserve">                                  i użytkowanie wieczyste nieruchomości</t>
  </si>
  <si>
    <t xml:space="preserve">     wyk.za</t>
  </si>
  <si>
    <t xml:space="preserve">                                 innych zadań zleconych gminie ustawami</t>
  </si>
  <si>
    <t xml:space="preserve">                      4530    podatek od towarów i usług (VAT)</t>
  </si>
  <si>
    <t xml:space="preserve">         75702               Obsługa papierów wartościowych,</t>
  </si>
  <si>
    <t xml:space="preserve">                2) Uczniowski Klub Spotowy </t>
  </si>
  <si>
    <t xml:space="preserve">                    "Młodzik" w Jordanowie Śl.</t>
  </si>
  <si>
    <t xml:space="preserve">                                 kredytów i pożyczek jednostek samo-</t>
  </si>
  <si>
    <t xml:space="preserve">                                 rządu terytorialnego</t>
  </si>
  <si>
    <t xml:space="preserve">          75022              Rada Gminy</t>
  </si>
  <si>
    <t xml:space="preserve">                      4130    składki na ubezpieczenia zdrowotne</t>
  </si>
  <si>
    <t xml:space="preserve">          90002              Gospodarka odpadami</t>
  </si>
  <si>
    <t xml:space="preserve">        Plan na </t>
  </si>
  <si>
    <t xml:space="preserve">        %</t>
  </si>
  <si>
    <t xml:space="preserve">    Wyk.za </t>
  </si>
  <si>
    <t xml:space="preserve">                       4130    składki na ubezpieczenie zdrowotne</t>
  </si>
  <si>
    <t xml:space="preserve">          75618              Wpływy z innych opłat stanowiących</t>
  </si>
  <si>
    <t xml:space="preserve">                                 dochody jednostek samorządu teryto-</t>
  </si>
  <si>
    <t xml:space="preserve">                                 rialnego na podstawie ustaw</t>
  </si>
  <si>
    <t xml:space="preserve">                                  majątkowych Skarbu Państwa, jednostek</t>
  </si>
  <si>
    <t xml:space="preserve">                                  samorządu terytorialnego lub innych</t>
  </si>
  <si>
    <t xml:space="preserve">                                  publicznych oraz innych umów o podo-</t>
  </si>
  <si>
    <t xml:space="preserve">                                  bnym charakterze</t>
  </si>
  <si>
    <t xml:space="preserve">                                  innych zadań zleconych gminie ustawami</t>
  </si>
  <si>
    <t xml:space="preserve">                                 osób fizycznych        </t>
  </si>
  <si>
    <t xml:space="preserve">                                innych zadań zleconych gminie ustawami</t>
  </si>
  <si>
    <t xml:space="preserve">                                  innych zadań zleconych gminie ustawami      </t>
  </si>
  <si>
    <t xml:space="preserve">1.INFORMACJA Z WYKONANIA DOCHODÓW </t>
  </si>
  <si>
    <t xml:space="preserve">          02001              Gospodarka leśna</t>
  </si>
  <si>
    <t>wyk.za I pół</t>
  </si>
  <si>
    <t>710                            DZIAŁALNOŚĆ USŁUGOWA</t>
  </si>
  <si>
    <t xml:space="preserve">          71013              Prace geodezyjne i kartograficzne</t>
  </si>
  <si>
    <t xml:space="preserve">                                 (nieinwestycyjne)                         </t>
  </si>
  <si>
    <t>758                           RÓŻNE ROZLICZENIA</t>
  </si>
  <si>
    <t xml:space="preserve">         75818              Rezerwy ogólne i celowe</t>
  </si>
  <si>
    <t xml:space="preserve">                      4810    Rezerwy</t>
  </si>
  <si>
    <t xml:space="preserve">                                 za osoby pobierające niektóre</t>
  </si>
  <si>
    <t xml:space="preserve">                                 świadczenia z pomocy społecznej</t>
  </si>
  <si>
    <t xml:space="preserve">                      2820    Dotacja celowa z budżetu na finanso-</t>
  </si>
  <si>
    <t xml:space="preserve">                               wanie lub dofinansowanie zadań zleconych</t>
  </si>
  <si>
    <t xml:space="preserve">                              do realizacji stowarzyszeniom</t>
  </si>
  <si>
    <t xml:space="preserve"> </t>
  </si>
  <si>
    <t xml:space="preserve">                                  opłacane za osoby pobierające nie-</t>
  </si>
  <si>
    <t xml:space="preserve">                                  które świadczenia z pomocy społecznej</t>
  </si>
  <si>
    <t>Wyk.za I</t>
  </si>
  <si>
    <r>
      <t xml:space="preserve">  </t>
    </r>
    <r>
      <rPr>
        <b/>
        <sz val="10"/>
        <rFont val="Arial CE"/>
        <family val="2"/>
      </rPr>
      <t>świadczenia z pomocy społecznej</t>
    </r>
  </si>
  <si>
    <t>Wyk. Za I pół</t>
  </si>
  <si>
    <t>1.</t>
  </si>
  <si>
    <t>Srodki obrotowe z lat poprzednich</t>
  </si>
  <si>
    <t>Wyk za I pół</t>
  </si>
  <si>
    <t>GOSPODARKA KOMUNALNA I OCHRONA</t>
  </si>
  <si>
    <t>ŚRODOWISKA</t>
  </si>
  <si>
    <t>Gospodarki Wodnej</t>
  </si>
  <si>
    <t xml:space="preserve">               90011                 Fundusz Ochrony Srodowiska i                  </t>
  </si>
  <si>
    <t>2.</t>
  </si>
  <si>
    <t xml:space="preserve">Realizacja zadań w zakresie </t>
  </si>
  <si>
    <t>promocji gminy</t>
  </si>
  <si>
    <t xml:space="preserve">                1) Nierozdysponowana kwota na</t>
  </si>
  <si>
    <t xml:space="preserve">                   realizację zadań w zakresie</t>
  </si>
  <si>
    <t xml:space="preserve">                   promocji gminy</t>
  </si>
  <si>
    <t>Ogółem</t>
  </si>
  <si>
    <t xml:space="preserve"> 1.)      udział gminy we wspólfinansowaniu</t>
  </si>
  <si>
    <t>GOSPODARKA KOMUNALNA I</t>
  </si>
  <si>
    <t>OCHRONA ŚRODOWISKA</t>
  </si>
  <si>
    <t xml:space="preserve">          90011             Fundusz Ochrony Srodowiska i Gos-</t>
  </si>
  <si>
    <t xml:space="preserve">podarki Wodnej </t>
  </si>
  <si>
    <t>Lp.</t>
  </si>
  <si>
    <t>Wyszczególnienie</t>
  </si>
  <si>
    <t>Dział</t>
  </si>
  <si>
    <t>Rozdział</t>
  </si>
  <si>
    <t>Plan na</t>
  </si>
  <si>
    <t>Wykon</t>
  </si>
  <si>
    <t>%</t>
  </si>
  <si>
    <t>Realizacja zadań w zakresie</t>
  </si>
  <si>
    <t>kultury fizycznej</t>
  </si>
  <si>
    <t xml:space="preserve">   Jordanów Śl.</t>
  </si>
  <si>
    <t xml:space="preserve">2. INFORMACJA Z WYKONANIA WYDATKÓW </t>
  </si>
  <si>
    <t>3. INFORMACJA Z WYKONANIA DOTACJI PRZYZNANYCH NA</t>
  </si>
  <si>
    <t xml:space="preserve">    FINANSOWANIE ZADAŃ Z ZAKRESU ADMINISTRACJI </t>
  </si>
  <si>
    <t>4.INFORMACJA O WYDATKACH BUDŻETOWYCH Z WYKONANIA</t>
  </si>
  <si>
    <t xml:space="preserve">   ZADAŃ Z ZAKRESU ADMINISTRACJI RZĄDOWEJ ZLECONYCH</t>
  </si>
  <si>
    <t>1) Ludowy Klub Sportowy "NEFRYT"</t>
  </si>
  <si>
    <t>5. INFORMACJA Z WYKONANIA DOTACJI PRZYZNANYCH NA</t>
  </si>
  <si>
    <t xml:space="preserve">     REALIZACJĘ ZADAŃ WSPÓLNYCH REALIZOWANYCH</t>
  </si>
  <si>
    <t xml:space="preserve">     W DRODZE UMÓW LUB POROZUMIEŃ MIĘDZY JEDNOSTKAMI</t>
  </si>
  <si>
    <t xml:space="preserve">    Z REALIZACJA ZADAŃ WSPÓLNYCH REALIZOWANYCH W</t>
  </si>
  <si>
    <t>6. INFORMACJA Z WYKONANIA  WYDATKÓW ZWIĄZANYCH</t>
  </si>
  <si>
    <t xml:space="preserve">    DRODZE UMÓW LUB POROZUMIEŃ MIĘDZY JEDNOSTKAMI</t>
  </si>
  <si>
    <t xml:space="preserve">       GMINY PRZEZNACZONYCH NA FINANSOWANIE ZADAŃ </t>
  </si>
  <si>
    <t xml:space="preserve">       ZLECONYCH DO REALIZACJI STOWARZYSZENIOM ZA </t>
  </si>
  <si>
    <t xml:space="preserve">    FUNDUSZU OCHRONY ŚRODOWISKA I GOSPODARKI</t>
  </si>
  <si>
    <r>
      <t xml:space="preserve">     </t>
    </r>
    <r>
      <rPr>
        <b/>
        <sz val="14"/>
        <rFont val="Arial CE"/>
        <family val="2"/>
      </rPr>
      <t>FUNDUSZU OCHRONY ŚRODOWISKA I GOSPODARKI</t>
    </r>
  </si>
  <si>
    <t xml:space="preserve">                                 opłacane za osoby pobierające niektóre</t>
  </si>
  <si>
    <t>Załącznik do Zarządzenia Wójta Gminy</t>
  </si>
  <si>
    <t>010</t>
  </si>
  <si>
    <t>ROLNICTWO I ŁOWIECTWO</t>
  </si>
  <si>
    <t>oraz badania monitoringowe pozosta-</t>
  </si>
  <si>
    <t>łości chemicznych i biologicznych w</t>
  </si>
  <si>
    <t>tkankach zwierząt i produktach pocho-</t>
  </si>
  <si>
    <t>dzenia zwierzęcego</t>
  </si>
  <si>
    <t>wpływy z różnych opłat</t>
  </si>
  <si>
    <t>wydatki inwestycyjne jednostek budże-</t>
  </si>
  <si>
    <t>towych</t>
  </si>
  <si>
    <t xml:space="preserve">          71004              Plany zagospodarowania przestrze-</t>
  </si>
  <si>
    <t xml:space="preserve">                                 nnego</t>
  </si>
  <si>
    <t xml:space="preserve">                      4280    zakup usług zdrowotnych</t>
  </si>
  <si>
    <t>do wynagrodzeń</t>
  </si>
  <si>
    <r>
      <t xml:space="preserve">                 </t>
    </r>
    <r>
      <rPr>
        <sz val="10"/>
        <rFont val="Arial CE"/>
        <family val="2"/>
      </rPr>
      <t xml:space="preserve">     4300    zakup usług pozostałych</t>
    </r>
  </si>
  <si>
    <t xml:space="preserve">     SAMORZĄDU TERYTORIALNEGO ZA I PÓŁROCZE 2003R.</t>
  </si>
  <si>
    <t>2003r.</t>
  </si>
  <si>
    <t xml:space="preserve">    SAMORZĄDU TERYTORIALNEGO ZA I PÓŁROCZE 2003R.</t>
  </si>
  <si>
    <t xml:space="preserve">                                 majątkowych Skarbu Państwa, jednostek  </t>
  </si>
  <si>
    <t xml:space="preserve">                                 samorządu terytorialnego lub innych </t>
  </si>
  <si>
    <t xml:space="preserve">                                 jenostek zaliczanych do sektora finansów</t>
  </si>
  <si>
    <t xml:space="preserve">                                 publicznych oraz innych umów o</t>
  </si>
  <si>
    <t xml:space="preserve">                                 podobnym charakterze</t>
  </si>
  <si>
    <t xml:space="preserve">          80146             Dokształcanie i doskonalenie </t>
  </si>
  <si>
    <t>nauczycieli</t>
  </si>
  <si>
    <t>751                           URZĘDY NACZELNYCH ORGANÓW</t>
  </si>
  <si>
    <r>
      <t xml:space="preserve">                                </t>
    </r>
    <r>
      <rPr>
        <b/>
        <sz val="10"/>
        <rFont val="Arial CE"/>
        <family val="2"/>
      </rPr>
      <t>WŁADZY PAŃSTWOWEJ , KONTROLI</t>
    </r>
  </si>
  <si>
    <r>
      <t xml:space="preserve">                                </t>
    </r>
    <r>
      <rPr>
        <b/>
        <sz val="10"/>
        <rFont val="Arial CE"/>
        <family val="2"/>
      </rPr>
      <t>I OCHRONY PRAWA ORAZ SĄDOWNI-</t>
    </r>
  </si>
  <si>
    <r>
      <t xml:space="preserve">                           </t>
    </r>
    <r>
      <rPr>
        <b/>
        <sz val="10"/>
        <rFont val="Arial CE"/>
        <family val="2"/>
      </rPr>
      <t xml:space="preserve">     CTWA</t>
    </r>
  </si>
  <si>
    <r>
      <t xml:space="preserve">         </t>
    </r>
    <r>
      <rPr>
        <b/>
        <sz val="10"/>
        <rFont val="Arial CE"/>
        <family val="2"/>
      </rPr>
      <t>75101              Urzędy naczelnych organów władzy</t>
    </r>
  </si>
  <si>
    <t>państwowej, kontroli i ochrony prawa</t>
  </si>
  <si>
    <t>WŁADZY PAŃSTWOWEJ,KONTROLI</t>
  </si>
  <si>
    <t>I OCHRONY PRAWA ORAZ SĄDOWNI-</t>
  </si>
  <si>
    <t>CTWA</t>
  </si>
  <si>
    <r>
      <t xml:space="preserve">           </t>
    </r>
    <r>
      <rPr>
        <b/>
        <sz val="10"/>
        <rFont val="Arial CE"/>
        <family val="2"/>
      </rPr>
      <t>75101            Urzędy naczelnych organów władzy</t>
    </r>
  </si>
  <si>
    <t xml:space="preserve">                      4210   zakup materiałów i wyposażenia</t>
  </si>
  <si>
    <t xml:space="preserve">                        2680   rekompensaty utraconych dochodów w</t>
  </si>
  <si>
    <t xml:space="preserve">                                 podatkach i opłatach  lokalnych</t>
  </si>
  <si>
    <t xml:space="preserve">                        0480   wpływy z opłat za wydawanie zezwoleń </t>
  </si>
  <si>
    <t xml:space="preserve">                                  na sprzedaż alkoholu</t>
  </si>
  <si>
    <t xml:space="preserve">        0500   podatek od czynności cywilnoprawnych</t>
  </si>
  <si>
    <t xml:space="preserve">                        0490   wpływy z innych lokalnych opłat pobieranych</t>
  </si>
  <si>
    <t xml:space="preserve">                                 przez jednostki samorządu terytorialnego na</t>
  </si>
  <si>
    <t xml:space="preserve">                      4300   zakup usług pozostałych</t>
  </si>
  <si>
    <t xml:space="preserve">                                  go związane z realizacją zadań z zakresu</t>
  </si>
  <si>
    <t xml:space="preserve">                                  administracji rządowej oraz innych zadań</t>
  </si>
  <si>
    <t xml:space="preserve">                                  zleconych ustawami</t>
  </si>
  <si>
    <t xml:space="preserve">    WODNEJ ZA I PÓŁROCZE 2008R.</t>
  </si>
  <si>
    <r>
      <t xml:space="preserve">      </t>
    </r>
    <r>
      <rPr>
        <b/>
        <sz val="14"/>
        <rFont val="Arial CE"/>
        <family val="2"/>
      </rPr>
      <t>WODNEJ ZA I PÓŁROCZE 2008 R.</t>
    </r>
  </si>
  <si>
    <t xml:space="preserve">       I PÓŁROCZE 2008R.</t>
  </si>
  <si>
    <t xml:space="preserve">          75807              Część wyrównawcza subwencji ogólnej</t>
  </si>
  <si>
    <t xml:space="preserve">                                  dla gmin</t>
  </si>
  <si>
    <t>852                            POMOC SPOŁECZNA</t>
  </si>
  <si>
    <t xml:space="preserve">          85213              Składki na ubezpieczenia zdrowotne</t>
  </si>
  <si>
    <t xml:space="preserve">                                 oraz niektóre świadczenia rodzinne</t>
  </si>
  <si>
    <t xml:space="preserve">          85214              Zasiłki i pomoc w naturze oraz</t>
  </si>
  <si>
    <t xml:space="preserve">          85219              Ośrodek Pomocy Społecznej</t>
  </si>
  <si>
    <t xml:space="preserve">         85295               Pozostała działalność</t>
  </si>
  <si>
    <t xml:space="preserve">                                 OSÓB FIZYCZNYCH I OD INNYCH</t>
  </si>
  <si>
    <t xml:space="preserve">                                 JEDNOSTEK NIEPOSIADAJĄCYCH</t>
  </si>
  <si>
    <t xml:space="preserve">                                 OSOBOWOŚCI PRAWNEJ ORAZ</t>
  </si>
  <si>
    <t xml:space="preserve">                                 WYDATKI ZWIĄZANE Z ICH POBOREM</t>
  </si>
  <si>
    <t xml:space="preserve">         75647               Pobór podatków, opłat i niepodatkowych</t>
  </si>
  <si>
    <t xml:space="preserve">                                 należności budżetowych</t>
  </si>
  <si>
    <t xml:space="preserve">                     4100     wynagrodzenia agencyjno-prowizyjne</t>
  </si>
  <si>
    <t xml:space="preserve">                     4300     zakup usług pozostałych</t>
  </si>
  <si>
    <t xml:space="preserve">                     3110     świadczenia społeczne</t>
  </si>
  <si>
    <t xml:space="preserve">                     4010     wynagrodzenie osobowe pracowników</t>
  </si>
  <si>
    <t xml:space="preserve">                     4110     składki na ubezpieczenia społeczne</t>
  </si>
  <si>
    <t xml:space="preserve">                     4120     składki na Fundusz Pracy</t>
  </si>
  <si>
    <t xml:space="preserve">                     4210     zakup materiałów i wyposażenia</t>
  </si>
  <si>
    <t xml:space="preserve">                     4440     odpisy na zakładowy fundusz świadczeń</t>
  </si>
  <si>
    <t xml:space="preserve">          85213             Składki na ubezpieczenie zdrowotne opłacane</t>
  </si>
  <si>
    <t xml:space="preserve">          85214              Zasiłki i pomoc w naturze oraz </t>
  </si>
  <si>
    <t xml:space="preserve">          85215              Dodatki mieszkaniowe</t>
  </si>
  <si>
    <t xml:space="preserve">          85219              Ośrodek pomocy społecznej</t>
  </si>
  <si>
    <t xml:space="preserve">          85228              Usługi opiekuńcze i specjalistyczne</t>
  </si>
  <si>
    <t xml:space="preserve">          01095             Pozostała działalność</t>
  </si>
  <si>
    <t xml:space="preserve">   GMINIE ZA I PÓŁROCZE 2007R.</t>
  </si>
  <si>
    <t>010                           ROLNICTWO I ŁOWIECTWO</t>
  </si>
  <si>
    <t xml:space="preserve">           01095            Pozostała działalność</t>
  </si>
  <si>
    <t xml:space="preserve">                      4430   różne opłaty i składki</t>
  </si>
  <si>
    <t xml:space="preserve">                       4740    zakup materiałów papierniczych do sprzętu</t>
  </si>
  <si>
    <t xml:space="preserve">                                  drukarskiego i urządzeń kserograficznych</t>
  </si>
  <si>
    <t xml:space="preserve">                      4040     dodatkowe wynagrodzenie roczne</t>
  </si>
  <si>
    <t xml:space="preserve">                      4260     zakup energii</t>
  </si>
  <si>
    <t xml:space="preserve">                      4440     odpisy na zakładowy fundusz świadczeń</t>
  </si>
  <si>
    <t xml:space="preserve">                                  socjalnych</t>
  </si>
  <si>
    <t xml:space="preserve">                      4700     szkolenia pracowników niebędących </t>
  </si>
  <si>
    <t xml:space="preserve">                                  członkami korpusu służby cywilnej</t>
  </si>
  <si>
    <t xml:space="preserve">          85295              Pozostała działalność</t>
  </si>
  <si>
    <t xml:space="preserve">                       2010    dotacje celowe otrzymane z budżetu</t>
  </si>
  <si>
    <t xml:space="preserve">                      2010  dotacje celowe otrzymane z budżetu</t>
  </si>
  <si>
    <t xml:space="preserve">                      2010   dotacje celowe otrzymane z budżetu</t>
  </si>
  <si>
    <t xml:space="preserve">                       2010   dotacje celowe otrzymane z budżetu</t>
  </si>
  <si>
    <t xml:space="preserve">852                            POMOC SPOŁECZNA                 </t>
  </si>
  <si>
    <t xml:space="preserve">                                 ubezpieczenia społecznego</t>
  </si>
  <si>
    <t xml:space="preserve">                                  oraz niektóre świadczenia rodzinne</t>
  </si>
  <si>
    <t xml:space="preserve">          85214              Zasiłki i pomoc w naturze oraz składki</t>
  </si>
  <si>
    <t xml:space="preserve">                                 zakresu administracji rządowej oraz innych</t>
  </si>
  <si>
    <t xml:space="preserve">       0690  </t>
  </si>
  <si>
    <t xml:space="preserve">                        0750  dochody z najmu i dzierżawy składników</t>
  </si>
  <si>
    <t xml:space="preserve">                        0830  wpływy z usług </t>
  </si>
  <si>
    <t xml:space="preserve">                        0920  pozostałe odsetki</t>
  </si>
  <si>
    <t xml:space="preserve">                        0470   wpływy z opłat za zarząd, użytkowanie</t>
  </si>
  <si>
    <t xml:space="preserve">                        0920   pozostałe odsetki</t>
  </si>
  <si>
    <t xml:space="preserve">                        2010   dotacje celowe otrzymane z budżetu </t>
  </si>
  <si>
    <t xml:space="preserve">                        0920   pozostałe odsetki    </t>
  </si>
  <si>
    <t xml:space="preserve">                        0970   wpływy z różnych dochodów</t>
  </si>
  <si>
    <t xml:space="preserve">                                 WYDATKI ZIĄZANE Z ICH POBOREM</t>
  </si>
  <si>
    <t xml:space="preserve">                        0430   wpływy z opłaty targowej</t>
  </si>
  <si>
    <t xml:space="preserve">                        0970  wpływy z różnych dochodów</t>
  </si>
  <si>
    <t xml:space="preserve">                        2030  dotacje celowe otrzymane z budżetu</t>
  </si>
  <si>
    <t xml:space="preserve">6. INFORMACJA Z WYKONANIA PRZYCHODÓW GMINNEGO </t>
  </si>
  <si>
    <t xml:space="preserve">                      4610    koszty postępowania sądowego i </t>
  </si>
  <si>
    <t xml:space="preserve">                      6050    wydatki inwestycyjne jednostek </t>
  </si>
  <si>
    <t xml:space="preserve">                                 budżetowych</t>
  </si>
  <si>
    <t xml:space="preserve">                     4260     zakup energii</t>
  </si>
  <si>
    <t xml:space="preserve">                     4700     szkolenia pracowników niebędących </t>
  </si>
  <si>
    <t xml:space="preserve">                      4740    zakup materiałow papierniczych do sprzętu</t>
  </si>
  <si>
    <t xml:space="preserve">                      4750    zakup akcesoriów komputerowych, w tym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</si>
</sst>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</numFmts>
  <fonts count="12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9" fontId="4" fillId="0" borderId="0" xfId="19" applyNumberFormat="1" applyFont="1" applyAlignment="1">
      <alignment/>
    </xf>
    <xf numFmtId="9" fontId="0" fillId="0" borderId="0" xfId="19" applyNumberFormat="1" applyFont="1" applyAlignment="1">
      <alignment/>
    </xf>
    <xf numFmtId="9" fontId="3" fillId="0" borderId="0" xfId="19" applyNumberFormat="1" applyFont="1" applyAlignment="1">
      <alignment/>
    </xf>
    <xf numFmtId="9" fontId="0" fillId="0" borderId="0" xfId="19" applyNumberFormat="1" applyAlignment="1">
      <alignment/>
    </xf>
    <xf numFmtId="9" fontId="5" fillId="0" borderId="0" xfId="19" applyNumberFormat="1" applyFont="1" applyAlignment="1">
      <alignment/>
    </xf>
    <xf numFmtId="9" fontId="1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1" fillId="0" borderId="0" xfId="19" applyFont="1" applyAlignment="1">
      <alignment/>
    </xf>
    <xf numFmtId="9" fontId="0" fillId="0" borderId="0" xfId="19" applyAlignment="1">
      <alignment/>
    </xf>
    <xf numFmtId="9" fontId="2" fillId="0" borderId="0" xfId="19" applyFont="1" applyAlignment="1">
      <alignment/>
    </xf>
    <xf numFmtId="9" fontId="5" fillId="0" borderId="0" xfId="19" applyFont="1" applyAlignment="1">
      <alignment/>
    </xf>
    <xf numFmtId="9" fontId="3" fillId="0" borderId="0" xfId="19" applyFont="1" applyAlignment="1">
      <alignment/>
    </xf>
    <xf numFmtId="9" fontId="0" fillId="0" borderId="0" xfId="19" applyFont="1" applyAlignment="1">
      <alignment/>
    </xf>
    <xf numFmtId="9" fontId="0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3" fontId="3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left" indent="2"/>
    </xf>
    <xf numFmtId="3" fontId="3" fillId="0" borderId="0" xfId="0" applyNumberFormat="1" applyFont="1" applyAlignment="1">
      <alignment horizontal="left" indent="3"/>
    </xf>
    <xf numFmtId="0" fontId="3" fillId="0" borderId="0" xfId="0" applyFont="1" applyAlignment="1">
      <alignment horizontal="left"/>
    </xf>
    <xf numFmtId="49" fontId="3" fillId="0" borderId="0" xfId="19" applyNumberFormat="1" applyFont="1" applyAlignment="1">
      <alignment horizontal="left" indent="1"/>
    </xf>
    <xf numFmtId="9" fontId="3" fillId="0" borderId="0" xfId="0" applyNumberFormat="1" applyFont="1" applyAlignment="1">
      <alignment horizontal="left" indent="2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3"/>
    </xf>
    <xf numFmtId="9" fontId="7" fillId="0" borderId="0" xfId="19" applyNumberFormat="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9" fontId="3" fillId="0" borderId="0" xfId="19" applyNumberFormat="1" applyFont="1" applyAlignment="1">
      <alignment horizontal="right"/>
    </xf>
    <xf numFmtId="9" fontId="10" fillId="0" borderId="0" xfId="19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19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10" fillId="0" borderId="0" xfId="19" applyFont="1" applyAlignment="1">
      <alignment/>
    </xf>
    <xf numFmtId="9" fontId="0" fillId="0" borderId="0" xfId="19" applyFont="1" applyAlignment="1">
      <alignment/>
    </xf>
    <xf numFmtId="9" fontId="3" fillId="0" borderId="0" xfId="19" applyFont="1" applyAlignment="1">
      <alignment/>
    </xf>
    <xf numFmtId="0" fontId="0" fillId="0" borderId="0" xfId="0" applyNumberFormat="1" applyFont="1" applyAlignment="1">
      <alignment/>
    </xf>
    <xf numFmtId="9" fontId="0" fillId="0" borderId="0" xfId="19" applyNumberFormat="1" applyFont="1" applyAlignment="1">
      <alignment/>
    </xf>
    <xf numFmtId="9" fontId="0" fillId="0" borderId="0" xfId="19" applyNumberFormat="1" applyFont="1" applyAlignment="1">
      <alignment horizontal="right"/>
    </xf>
    <xf numFmtId="9" fontId="0" fillId="0" borderId="0" xfId="19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9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zoomScaleSheetLayoutView="100" workbookViewId="0" topLeftCell="A250">
      <selection activeCell="J162" sqref="J162"/>
    </sheetView>
  </sheetViews>
  <sheetFormatPr defaultColWidth="9.00390625" defaultRowHeight="12.75"/>
  <cols>
    <col min="7" max="7" width="12.25390625" style="1" customWidth="1"/>
    <col min="8" max="8" width="11.375" style="1" customWidth="1"/>
    <col min="9" max="9" width="6.625" style="4" customWidth="1"/>
  </cols>
  <sheetData>
    <row r="1" spans="4:7" ht="12.75">
      <c r="D1" s="111" t="s">
        <v>629</v>
      </c>
      <c r="E1" s="111"/>
      <c r="F1" s="111"/>
      <c r="G1" s="111"/>
    </row>
    <row r="2" spans="4:7" ht="12.75">
      <c r="D2" s="111"/>
      <c r="E2" s="111"/>
      <c r="F2" s="111"/>
      <c r="G2" s="111"/>
    </row>
    <row r="3" spans="4:7" ht="12.75">
      <c r="D3" s="111" t="s">
        <v>241</v>
      </c>
      <c r="E3" s="111"/>
      <c r="F3" s="111"/>
      <c r="G3" s="111"/>
    </row>
    <row r="4" spans="4:7" ht="12.75">
      <c r="D4" s="50"/>
      <c r="E4" s="50"/>
      <c r="F4" s="50"/>
      <c r="G4" s="50"/>
    </row>
    <row r="5" spans="4:7" ht="12.75">
      <c r="D5" s="50"/>
      <c r="E5" s="50"/>
      <c r="F5" s="50"/>
      <c r="G5" s="50"/>
    </row>
    <row r="6" spans="4:7" ht="12.75">
      <c r="D6" s="50"/>
      <c r="E6" s="50"/>
      <c r="F6" s="50"/>
      <c r="G6" s="50"/>
    </row>
    <row r="7" spans="1:9" s="2" customFormat="1" ht="20.25">
      <c r="A7" s="2" t="s">
        <v>563</v>
      </c>
      <c r="G7" s="25"/>
      <c r="H7" s="25"/>
      <c r="I7" s="22"/>
    </row>
    <row r="8" spans="1:9" s="2" customFormat="1" ht="20.25">
      <c r="A8" s="2" t="s">
        <v>242</v>
      </c>
      <c r="G8" s="25"/>
      <c r="H8" s="25"/>
      <c r="I8" s="22"/>
    </row>
    <row r="11" spans="1:9" s="3" customFormat="1" ht="15">
      <c r="A11" s="3" t="s">
        <v>501</v>
      </c>
      <c r="G11" s="14" t="s">
        <v>504</v>
      </c>
      <c r="H11" s="14" t="s">
        <v>537</v>
      </c>
      <c r="I11" s="23" t="s">
        <v>503</v>
      </c>
    </row>
    <row r="12" spans="7:9" s="3" customFormat="1" ht="15">
      <c r="G12" s="14" t="s">
        <v>243</v>
      </c>
      <c r="H12" s="36" t="s">
        <v>244</v>
      </c>
      <c r="I12" s="23" t="s">
        <v>502</v>
      </c>
    </row>
    <row r="13" spans="7:9" s="3" customFormat="1" ht="15">
      <c r="G13" s="14"/>
      <c r="H13" s="36"/>
      <c r="I13" s="23"/>
    </row>
    <row r="14" spans="1:9" s="5" customFormat="1" ht="12.75">
      <c r="A14" s="12" t="s">
        <v>630</v>
      </c>
      <c r="C14" s="5" t="s">
        <v>631</v>
      </c>
      <c r="G14" s="62">
        <f>SUM(G19,G21)</f>
        <v>120921.1</v>
      </c>
      <c r="H14" s="65">
        <f>SUM(H19,H21)</f>
        <v>120821.1</v>
      </c>
      <c r="I14" s="16">
        <f>H14/G14</f>
        <v>0.9991730144697658</v>
      </c>
    </row>
    <row r="15" spans="1:9" s="5" customFormat="1" ht="12.75">
      <c r="A15" s="12" t="s">
        <v>154</v>
      </c>
      <c r="G15" s="62"/>
      <c r="H15" s="65"/>
      <c r="I15" s="16"/>
    </row>
    <row r="16" spans="3:9" s="5" customFormat="1" ht="12.75">
      <c r="C16" s="5" t="s">
        <v>632</v>
      </c>
      <c r="G16" s="63"/>
      <c r="H16" s="63"/>
      <c r="I16" s="24"/>
    </row>
    <row r="17" spans="3:9" s="5" customFormat="1" ht="12.75">
      <c r="C17" s="5" t="s">
        <v>633</v>
      </c>
      <c r="G17" s="63"/>
      <c r="H17" s="63"/>
      <c r="I17" s="24"/>
    </row>
    <row r="18" spans="3:9" s="5" customFormat="1" ht="12.75">
      <c r="C18" s="5" t="s">
        <v>634</v>
      </c>
      <c r="G18" s="63"/>
      <c r="H18" s="63"/>
      <c r="I18" s="24"/>
    </row>
    <row r="19" spans="3:9" s="5" customFormat="1" ht="12.75">
      <c r="C19" s="5" t="s">
        <v>635</v>
      </c>
      <c r="G19" s="63">
        <f>SUM(G20)</f>
        <v>100</v>
      </c>
      <c r="H19" s="63">
        <f>SUM(H20)</f>
        <v>0</v>
      </c>
      <c r="I19" s="24">
        <f>H19/G19</f>
        <v>0</v>
      </c>
    </row>
    <row r="20" spans="1:9" s="5" customFormat="1" ht="12.75">
      <c r="A20" s="12"/>
      <c r="B20" s="51" t="s">
        <v>729</v>
      </c>
      <c r="C20" s="7" t="s">
        <v>636</v>
      </c>
      <c r="D20" s="7"/>
      <c r="E20" s="7"/>
      <c r="G20" s="64">
        <v>100</v>
      </c>
      <c r="H20" s="64">
        <v>0</v>
      </c>
      <c r="I20" s="24">
        <f>H20/G20</f>
        <v>0</v>
      </c>
    </row>
    <row r="21" spans="1:9" s="5" customFormat="1" ht="12.75">
      <c r="A21" s="12" t="s">
        <v>58</v>
      </c>
      <c r="B21" s="51"/>
      <c r="C21" s="7"/>
      <c r="D21" s="7"/>
      <c r="E21" s="7"/>
      <c r="G21" s="63">
        <f>SUM(G25)</f>
        <v>120821.1</v>
      </c>
      <c r="H21" s="63">
        <f>SUM(H25)</f>
        <v>120821.1</v>
      </c>
      <c r="I21" s="24">
        <f>H21/G21</f>
        <v>1</v>
      </c>
    </row>
    <row r="22" spans="1:8" ht="12.75">
      <c r="A22" t="s">
        <v>735</v>
      </c>
      <c r="G22" s="61"/>
      <c r="H22" s="61"/>
    </row>
    <row r="23" spans="1:8" ht="12.75">
      <c r="A23" t="s">
        <v>229</v>
      </c>
      <c r="G23" s="61"/>
      <c r="H23" s="61"/>
    </row>
    <row r="24" spans="1:8" ht="12.75">
      <c r="A24" t="s">
        <v>230</v>
      </c>
      <c r="G24" s="61"/>
      <c r="H24" s="61"/>
    </row>
    <row r="25" spans="1:9" ht="12.75">
      <c r="A25" t="s">
        <v>559</v>
      </c>
      <c r="G25" s="61">
        <v>120821.1</v>
      </c>
      <c r="H25" s="61">
        <v>120821.1</v>
      </c>
      <c r="I25" s="4">
        <f>H25/G25</f>
        <v>1</v>
      </c>
    </row>
    <row r="26" spans="1:9" s="5" customFormat="1" ht="12.75">
      <c r="A26" s="5" t="s">
        <v>220</v>
      </c>
      <c r="G26" s="62">
        <f>SUM(G27)</f>
        <v>1378</v>
      </c>
      <c r="H26" s="62">
        <f>SUM(H27)</f>
        <v>469.19</v>
      </c>
      <c r="I26" s="16">
        <f>H26/G26</f>
        <v>0.34048621190130623</v>
      </c>
    </row>
    <row r="27" spans="1:9" s="5" customFormat="1" ht="12.75">
      <c r="A27" s="5" t="s">
        <v>564</v>
      </c>
      <c r="G27" s="63">
        <f>SUM(G33)</f>
        <v>1378</v>
      </c>
      <c r="H27" s="63">
        <f>SUM(H33)</f>
        <v>469.19</v>
      </c>
      <c r="I27" s="24">
        <f>H27/G27</f>
        <v>0.34048621190130623</v>
      </c>
    </row>
    <row r="28" spans="1:7" ht="12.75">
      <c r="A28" t="s">
        <v>153</v>
      </c>
      <c r="G28" s="61"/>
    </row>
    <row r="29" spans="1:7" ht="12.75">
      <c r="A29" t="s">
        <v>647</v>
      </c>
      <c r="G29" s="61"/>
    </row>
    <row r="30" spans="1:7" ht="12.75">
      <c r="A30" t="s">
        <v>648</v>
      </c>
      <c r="G30" s="61"/>
    </row>
    <row r="31" spans="1:7" ht="12.75">
      <c r="A31" t="s">
        <v>649</v>
      </c>
      <c r="G31" s="61"/>
    </row>
    <row r="32" spans="1:7" ht="12.75">
      <c r="A32" t="s">
        <v>650</v>
      </c>
      <c r="G32" s="61"/>
    </row>
    <row r="33" spans="1:9" ht="12.75">
      <c r="A33" t="s">
        <v>651</v>
      </c>
      <c r="G33" s="61">
        <v>1378</v>
      </c>
      <c r="H33" s="61">
        <v>469.19</v>
      </c>
      <c r="I33" s="4">
        <f>H33/G33</f>
        <v>0.34048621190130623</v>
      </c>
    </row>
    <row r="34" spans="1:9" s="5" customFormat="1" ht="12.75">
      <c r="A34" s="5" t="s">
        <v>221</v>
      </c>
      <c r="G34" s="63"/>
      <c r="H34" s="10"/>
      <c r="I34" s="24"/>
    </row>
    <row r="35" spans="1:9" s="5" customFormat="1" ht="12.75">
      <c r="A35" s="5" t="s">
        <v>222</v>
      </c>
      <c r="G35" s="62">
        <f>SUM(G36)</f>
        <v>185350</v>
      </c>
      <c r="H35" s="62">
        <f>SUM(H36)</f>
        <v>96999.46</v>
      </c>
      <c r="I35" s="16">
        <f>H35/G35</f>
        <v>0.523331319125978</v>
      </c>
    </row>
    <row r="36" spans="1:9" s="5" customFormat="1" ht="12.75">
      <c r="A36" s="5" t="s">
        <v>223</v>
      </c>
      <c r="G36" s="63">
        <f>SUM(G37:G38)</f>
        <v>185350</v>
      </c>
      <c r="H36" s="63">
        <f>SUM(H37:H38)</f>
        <v>96999.46</v>
      </c>
      <c r="I36" s="24">
        <f>H36/G36</f>
        <v>0.523331319125978</v>
      </c>
    </row>
    <row r="37" spans="1:9" ht="12.75">
      <c r="A37" t="s">
        <v>731</v>
      </c>
      <c r="G37" s="61">
        <v>185350</v>
      </c>
      <c r="H37" s="61">
        <v>96163.41</v>
      </c>
      <c r="I37" s="4">
        <f>SUM(H37/G37)</f>
        <v>0.5188206636093876</v>
      </c>
    </row>
    <row r="38" spans="1:9" s="7" customFormat="1" ht="12.75">
      <c r="A38" s="7" t="s">
        <v>732</v>
      </c>
      <c r="G38" s="64">
        <v>0</v>
      </c>
      <c r="H38" s="64">
        <v>836.05</v>
      </c>
      <c r="I38" s="32">
        <v>0</v>
      </c>
    </row>
    <row r="39" spans="1:9" s="75" customFormat="1" ht="12.75">
      <c r="A39" s="75" t="s">
        <v>245</v>
      </c>
      <c r="G39" s="76"/>
      <c r="H39" s="76"/>
      <c r="I39" s="77"/>
    </row>
    <row r="40" spans="1:9" s="75" customFormat="1" ht="12.75">
      <c r="A40" s="75" t="s">
        <v>246</v>
      </c>
      <c r="G40" s="76"/>
      <c r="H40" s="76"/>
      <c r="I40" s="77"/>
    </row>
    <row r="41" spans="1:9" s="75" customFormat="1" ht="12.75">
      <c r="A41" s="75" t="s">
        <v>247</v>
      </c>
      <c r="G41" s="76">
        <v>0</v>
      </c>
      <c r="H41" s="76">
        <v>0</v>
      </c>
      <c r="I41" s="77">
        <v>0</v>
      </c>
    </row>
    <row r="42" spans="1:9" s="5" customFormat="1" ht="12.75">
      <c r="A42" s="5" t="s">
        <v>36</v>
      </c>
      <c r="G42" s="62">
        <f>SUM(G43)</f>
        <v>227000</v>
      </c>
      <c r="H42" s="62">
        <f>SUM(H43)</f>
        <v>0</v>
      </c>
      <c r="I42" s="16">
        <v>0</v>
      </c>
    </row>
    <row r="43" spans="1:9" s="5" customFormat="1" ht="12.75">
      <c r="A43" s="5" t="s">
        <v>37</v>
      </c>
      <c r="G43" s="63">
        <f>SUM(G48)</f>
        <v>227000</v>
      </c>
      <c r="H43" s="63">
        <f>SUM(H48)</f>
        <v>0</v>
      </c>
      <c r="I43" s="24">
        <v>0</v>
      </c>
    </row>
    <row r="44" spans="1:8" ht="12.75">
      <c r="A44" t="s">
        <v>38</v>
      </c>
      <c r="G44" s="61"/>
      <c r="H44" s="61"/>
    </row>
    <row r="45" spans="1:8" ht="12.75">
      <c r="A45" t="s">
        <v>39</v>
      </c>
      <c r="G45" s="61"/>
      <c r="H45" s="61"/>
    </row>
    <row r="46" spans="1:8" ht="12.75">
      <c r="A46" t="s">
        <v>40</v>
      </c>
      <c r="G46" s="61"/>
      <c r="H46" s="61"/>
    </row>
    <row r="47" spans="1:8" ht="12.75">
      <c r="A47" t="s">
        <v>41</v>
      </c>
      <c r="G47" s="61"/>
      <c r="H47" s="61"/>
    </row>
    <row r="48" spans="1:9" ht="12.75">
      <c r="A48" t="s">
        <v>42</v>
      </c>
      <c r="G48" s="61">
        <v>227000</v>
      </c>
      <c r="H48" s="61">
        <v>0</v>
      </c>
      <c r="I48" s="4">
        <v>0</v>
      </c>
    </row>
    <row r="49" spans="1:9" s="5" customFormat="1" ht="12.75">
      <c r="A49" s="5" t="s">
        <v>224</v>
      </c>
      <c r="G49" s="62">
        <f>SUM(G51)</f>
        <v>1008029</v>
      </c>
      <c r="H49" s="62">
        <f>SUM(H51)</f>
        <v>156500.18000000002</v>
      </c>
      <c r="I49" s="16">
        <f>H49/G49</f>
        <v>0.15525364845654244</v>
      </c>
    </row>
    <row r="50" spans="1:9" s="5" customFormat="1" ht="12.75">
      <c r="A50" s="5" t="s">
        <v>225</v>
      </c>
      <c r="G50" s="63"/>
      <c r="H50" s="63"/>
      <c r="I50" s="24"/>
    </row>
    <row r="51" spans="1:9" s="5" customFormat="1" ht="12.75">
      <c r="A51" s="5" t="s">
        <v>226</v>
      </c>
      <c r="G51" s="63">
        <f>SUM(G52:G65)</f>
        <v>1008029</v>
      </c>
      <c r="H51" s="63">
        <f>SUM(H52:H65)</f>
        <v>156500.18000000002</v>
      </c>
      <c r="I51" s="24">
        <f>H51/G51</f>
        <v>0.15525364845654244</v>
      </c>
    </row>
    <row r="52" spans="1:8" ht="12.75">
      <c r="A52" t="s">
        <v>733</v>
      </c>
      <c r="G52" s="61"/>
      <c r="H52" s="61"/>
    </row>
    <row r="53" spans="1:9" ht="12.75">
      <c r="A53" t="s">
        <v>536</v>
      </c>
      <c r="G53" s="61">
        <v>2494</v>
      </c>
      <c r="H53" s="61">
        <v>2165.13</v>
      </c>
      <c r="I53" s="4">
        <f>H53/G53</f>
        <v>0.8681355252606255</v>
      </c>
    </row>
    <row r="54" spans="1:9" s="7" customFormat="1" ht="12.75">
      <c r="A54" s="7" t="s">
        <v>208</v>
      </c>
      <c r="G54" s="64">
        <v>0</v>
      </c>
      <c r="H54" s="64">
        <v>8.8</v>
      </c>
      <c r="I54" s="32">
        <v>0</v>
      </c>
    </row>
    <row r="55" spans="1:8" ht="12.75">
      <c r="A55" t="s">
        <v>730</v>
      </c>
      <c r="G55" s="66"/>
      <c r="H55" s="66"/>
    </row>
    <row r="56" spans="1:8" ht="12.75">
      <c r="A56" t="s">
        <v>555</v>
      </c>
      <c r="G56" s="66"/>
      <c r="H56" s="66"/>
    </row>
    <row r="57" spans="1:8" ht="12.75">
      <c r="A57" t="s">
        <v>556</v>
      </c>
      <c r="G57" s="66"/>
      <c r="H57" s="66"/>
    </row>
    <row r="58" spans="1:8" ht="12.75">
      <c r="A58" t="s">
        <v>45</v>
      </c>
      <c r="G58" s="66"/>
      <c r="H58" s="66"/>
    </row>
    <row r="59" spans="1:8" ht="12.75">
      <c r="A59" t="s">
        <v>557</v>
      </c>
      <c r="G59" s="66"/>
      <c r="H59" s="66"/>
    </row>
    <row r="60" spans="1:9" ht="12.75">
      <c r="A60" t="s">
        <v>558</v>
      </c>
      <c r="G60" s="61">
        <v>31035</v>
      </c>
      <c r="H60" s="61">
        <v>20438.05</v>
      </c>
      <c r="I60" s="4">
        <f>H60/G60</f>
        <v>0.6585484130820042</v>
      </c>
    </row>
    <row r="61" spans="1:8" ht="12.75">
      <c r="A61" t="s">
        <v>59</v>
      </c>
      <c r="G61" s="61"/>
      <c r="H61" s="61"/>
    </row>
    <row r="62" spans="1:8" ht="12.75">
      <c r="A62" t="s">
        <v>60</v>
      </c>
      <c r="G62" s="61"/>
      <c r="H62" s="61"/>
    </row>
    <row r="63" spans="1:9" ht="12.75">
      <c r="A63" t="s">
        <v>61</v>
      </c>
      <c r="G63" s="61">
        <v>974500</v>
      </c>
      <c r="H63" s="61">
        <v>116144</v>
      </c>
      <c r="I63" s="4">
        <f>H63/G63</f>
        <v>0.11918317085684967</v>
      </c>
    </row>
    <row r="64" spans="1:9" ht="12.75">
      <c r="A64" t="s">
        <v>734</v>
      </c>
      <c r="G64" s="61">
        <v>0</v>
      </c>
      <c r="H64" s="61">
        <v>323.66</v>
      </c>
      <c r="I64" s="4">
        <v>0</v>
      </c>
    </row>
    <row r="65" spans="1:9" ht="12.75">
      <c r="A65" t="s">
        <v>737</v>
      </c>
      <c r="G65" s="61">
        <v>0</v>
      </c>
      <c r="H65" s="61">
        <v>17420.54</v>
      </c>
      <c r="I65" s="4">
        <v>0</v>
      </c>
    </row>
    <row r="66" spans="1:9" s="5" customFormat="1" ht="12.75">
      <c r="A66" s="5" t="s">
        <v>227</v>
      </c>
      <c r="G66" s="62">
        <f>SUM(G67,G72,G79)</f>
        <v>24913</v>
      </c>
      <c r="H66" s="62">
        <f>SUM(H67,H72,H79)</f>
        <v>37635.740000000005</v>
      </c>
      <c r="I66" s="16">
        <f>H66/G66</f>
        <v>1.5106867900293022</v>
      </c>
    </row>
    <row r="67" spans="1:9" s="5" customFormat="1" ht="12.75">
      <c r="A67" s="5" t="s">
        <v>228</v>
      </c>
      <c r="G67" s="63">
        <f>SUM(G71)</f>
        <v>23433</v>
      </c>
      <c r="H67" s="63">
        <f>SUM(H71)</f>
        <v>12600</v>
      </c>
      <c r="I67" s="24">
        <f>H67/G67</f>
        <v>0.5377032390218922</v>
      </c>
    </row>
    <row r="68" spans="1:8" ht="12.75">
      <c r="A68" t="s">
        <v>735</v>
      </c>
      <c r="G68" s="61"/>
      <c r="H68" s="61"/>
    </row>
    <row r="69" spans="1:8" ht="12.75">
      <c r="A69" t="s">
        <v>229</v>
      </c>
      <c r="G69" s="61"/>
      <c r="H69" s="61"/>
    </row>
    <row r="70" spans="1:8" ht="12.75">
      <c r="A70" t="s">
        <v>230</v>
      </c>
      <c r="G70" s="61"/>
      <c r="H70" s="61"/>
    </row>
    <row r="71" spans="1:9" ht="12.75">
      <c r="A71" t="s">
        <v>559</v>
      </c>
      <c r="G71" s="61">
        <v>23433</v>
      </c>
      <c r="H71" s="61">
        <v>12600</v>
      </c>
      <c r="I71" s="4">
        <f>H71/G71</f>
        <v>0.5377032390218922</v>
      </c>
    </row>
    <row r="72" spans="1:9" s="5" customFormat="1" ht="12.75">
      <c r="A72" s="5" t="s">
        <v>231</v>
      </c>
      <c r="G72" s="63">
        <f>SUM(G73:G74,G78,)</f>
        <v>1480</v>
      </c>
      <c r="H72" s="63">
        <f>SUM(H73:H74,H78)</f>
        <v>22334.74</v>
      </c>
      <c r="I72" s="24">
        <f>H72/G72</f>
        <v>15.091040540540542</v>
      </c>
    </row>
    <row r="73" spans="1:9" ht="12.75">
      <c r="A73" t="s">
        <v>736</v>
      </c>
      <c r="G73" s="61">
        <v>690</v>
      </c>
      <c r="H73" s="61">
        <v>22076.74</v>
      </c>
      <c r="I73" s="4">
        <f>H73/G73</f>
        <v>31.995275362318843</v>
      </c>
    </row>
    <row r="74" spans="1:9" ht="12.75">
      <c r="A74" t="s">
        <v>737</v>
      </c>
      <c r="G74" s="61">
        <v>640</v>
      </c>
      <c r="H74" s="61">
        <v>138</v>
      </c>
      <c r="I74" s="4">
        <f>H74/G74</f>
        <v>0.215625</v>
      </c>
    </row>
    <row r="75" spans="1:8" ht="12.75">
      <c r="A75" t="s">
        <v>191</v>
      </c>
      <c r="G75" s="61"/>
      <c r="H75" s="61"/>
    </row>
    <row r="76" spans="1:8" ht="12.75">
      <c r="A76" t="s">
        <v>673</v>
      </c>
      <c r="G76" s="61"/>
      <c r="H76" s="61"/>
    </row>
    <row r="77" spans="1:8" ht="12.75">
      <c r="A77" t="s">
        <v>674</v>
      </c>
      <c r="G77" s="61"/>
      <c r="H77" s="61"/>
    </row>
    <row r="78" spans="1:9" ht="12.75">
      <c r="A78" t="s">
        <v>675</v>
      </c>
      <c r="G78" s="61">
        <v>150</v>
      </c>
      <c r="H78" s="61">
        <v>120</v>
      </c>
      <c r="I78" s="4">
        <f>SUM(H78/G78)</f>
        <v>0.8</v>
      </c>
    </row>
    <row r="79" spans="1:9" s="78" customFormat="1" ht="12.75">
      <c r="A79" s="78" t="s">
        <v>248</v>
      </c>
      <c r="G79" s="79">
        <f>SUM(G81)</f>
        <v>0</v>
      </c>
      <c r="H79" s="79">
        <f>SUM(H81)</f>
        <v>2701</v>
      </c>
      <c r="I79" s="80">
        <v>0</v>
      </c>
    </row>
    <row r="80" spans="1:8" ht="12.75">
      <c r="A80" t="s">
        <v>249</v>
      </c>
      <c r="G80" s="61"/>
      <c r="H80" s="61"/>
    </row>
    <row r="81" spans="1:9" ht="12.75">
      <c r="A81" t="s">
        <v>250</v>
      </c>
      <c r="G81" s="61">
        <v>0</v>
      </c>
      <c r="H81" s="61">
        <v>2701</v>
      </c>
      <c r="I81" s="4">
        <v>0</v>
      </c>
    </row>
    <row r="82" spans="1:9" s="5" customFormat="1" ht="12.75">
      <c r="A82" s="5" t="s">
        <v>232</v>
      </c>
      <c r="G82" s="63"/>
      <c r="H82" s="63"/>
      <c r="I82" s="24"/>
    </row>
    <row r="83" spans="1:9" s="5" customFormat="1" ht="12.75">
      <c r="A83" s="5" t="s">
        <v>233</v>
      </c>
      <c r="G83" s="63"/>
      <c r="H83" s="63"/>
      <c r="I83" s="24"/>
    </row>
    <row r="84" spans="1:9" s="5" customFormat="1" ht="12.75">
      <c r="A84" s="5" t="s">
        <v>234</v>
      </c>
      <c r="G84" s="63"/>
      <c r="H84" s="63"/>
      <c r="I84" s="24"/>
    </row>
    <row r="85" spans="1:9" s="5" customFormat="1" ht="12.75">
      <c r="A85" s="5" t="s">
        <v>235</v>
      </c>
      <c r="G85" s="62">
        <f>SUM(G87)</f>
        <v>454</v>
      </c>
      <c r="H85" s="62">
        <f>SUM(H87)</f>
        <v>232</v>
      </c>
      <c r="I85" s="16">
        <f>H85/G85</f>
        <v>0.5110132158590308</v>
      </c>
    </row>
    <row r="86" spans="1:9" s="5" customFormat="1" ht="12.75">
      <c r="A86" s="5" t="s">
        <v>236</v>
      </c>
      <c r="G86" s="63"/>
      <c r="H86" s="63"/>
      <c r="I86" s="24"/>
    </row>
    <row r="87" spans="1:9" s="5" customFormat="1" ht="12.75">
      <c r="A87" s="5" t="s">
        <v>237</v>
      </c>
      <c r="G87" s="63">
        <f>SUM(G91)</f>
        <v>454</v>
      </c>
      <c r="H87" s="63">
        <f>SUM(H91)</f>
        <v>232</v>
      </c>
      <c r="I87" s="24">
        <f>H87/G87</f>
        <v>0.5110132158590308</v>
      </c>
    </row>
    <row r="88" spans="1:8" ht="12.75">
      <c r="A88" t="s">
        <v>192</v>
      </c>
      <c r="G88" s="61"/>
      <c r="H88" s="61"/>
    </row>
    <row r="89" spans="1:8" ht="12.75">
      <c r="A89" t="s">
        <v>322</v>
      </c>
      <c r="G89" s="61"/>
      <c r="H89" s="61"/>
    </row>
    <row r="90" spans="1:8" ht="12.75">
      <c r="A90" t="s">
        <v>728</v>
      </c>
      <c r="G90" s="61"/>
      <c r="H90" s="61"/>
    </row>
    <row r="91" spans="1:9" ht="12.75">
      <c r="A91" t="s">
        <v>193</v>
      </c>
      <c r="G91" s="61">
        <v>454</v>
      </c>
      <c r="H91" s="61">
        <v>232</v>
      </c>
      <c r="I91" s="4">
        <f>H91/G91</f>
        <v>0.5110132158590308</v>
      </c>
    </row>
    <row r="92" spans="1:9" s="5" customFormat="1" ht="12.75">
      <c r="A92" s="5" t="s">
        <v>238</v>
      </c>
      <c r="G92" s="62">
        <f>SUM(G93)</f>
        <v>500</v>
      </c>
      <c r="H92" s="62">
        <f>SUM(H93)</f>
        <v>500</v>
      </c>
      <c r="I92" s="16">
        <f>H92/G92</f>
        <v>1</v>
      </c>
    </row>
    <row r="93" spans="1:9" s="5" customFormat="1" ht="12.75">
      <c r="A93" s="5" t="s">
        <v>239</v>
      </c>
      <c r="G93" s="63">
        <f>SUM(G97)</f>
        <v>500</v>
      </c>
      <c r="H93" s="63">
        <f>SUM(H97)</f>
        <v>500</v>
      </c>
      <c r="I93" s="24">
        <f>H93/G93</f>
        <v>1</v>
      </c>
    </row>
    <row r="94" spans="1:8" ht="12.75">
      <c r="A94" t="s">
        <v>195</v>
      </c>
      <c r="G94" s="61"/>
      <c r="H94" s="61"/>
    </row>
    <row r="95" spans="1:8" ht="12" customHeight="1">
      <c r="A95" t="s">
        <v>322</v>
      </c>
      <c r="G95" s="61"/>
      <c r="H95" s="61"/>
    </row>
    <row r="96" spans="1:8" ht="12.75">
      <c r="A96" t="s">
        <v>196</v>
      </c>
      <c r="G96" s="61"/>
      <c r="H96" s="61"/>
    </row>
    <row r="97" spans="1:9" ht="11.25" customHeight="1">
      <c r="A97" t="s">
        <v>193</v>
      </c>
      <c r="G97" s="61">
        <v>500</v>
      </c>
      <c r="H97" s="61">
        <v>500</v>
      </c>
      <c r="I97" s="4">
        <f>H97/G97</f>
        <v>1</v>
      </c>
    </row>
    <row r="98" spans="1:9" s="5" customFormat="1" ht="12.75">
      <c r="A98" s="5" t="s">
        <v>240</v>
      </c>
      <c r="G98" s="63"/>
      <c r="H98" s="63"/>
      <c r="I98" s="24"/>
    </row>
    <row r="99" spans="1:9" s="5" customFormat="1" ht="12.75">
      <c r="A99" s="5" t="s">
        <v>262</v>
      </c>
      <c r="G99" s="62">
        <f>SUM(G100)</f>
        <v>1000</v>
      </c>
      <c r="H99" s="62">
        <f>SUM(H100)</f>
        <v>1000</v>
      </c>
      <c r="I99" s="16">
        <f>H99/G99</f>
        <v>1</v>
      </c>
    </row>
    <row r="100" spans="1:9" s="5" customFormat="1" ht="12.75">
      <c r="A100" s="5" t="s">
        <v>263</v>
      </c>
      <c r="G100" s="63">
        <f>SUM(G104:G104)</f>
        <v>1000</v>
      </c>
      <c r="H100" s="63">
        <f>SUM(H104:H104)</f>
        <v>1000</v>
      </c>
      <c r="I100" s="24">
        <f>H100/G100</f>
        <v>1</v>
      </c>
    </row>
    <row r="101" spans="1:8" ht="12.75">
      <c r="A101" s="7" t="s">
        <v>194</v>
      </c>
      <c r="B101" s="7"/>
      <c r="C101" s="7"/>
      <c r="D101" s="7"/>
      <c r="E101" s="7"/>
      <c r="F101" s="7"/>
      <c r="G101" s="61"/>
      <c r="H101" s="61"/>
    </row>
    <row r="102" spans="3:8" ht="12.75">
      <c r="C102" t="s">
        <v>152</v>
      </c>
      <c r="G102" s="61"/>
      <c r="H102" s="61"/>
    </row>
    <row r="103" spans="3:8" ht="12.75">
      <c r="C103" t="s">
        <v>150</v>
      </c>
      <c r="G103" s="61"/>
      <c r="H103" s="61"/>
    </row>
    <row r="104" spans="3:9" ht="12.75">
      <c r="C104" t="s">
        <v>151</v>
      </c>
      <c r="G104" s="61">
        <v>1000</v>
      </c>
      <c r="H104" s="61">
        <v>1000</v>
      </c>
      <c r="I104" s="4">
        <f>H104/G104</f>
        <v>1</v>
      </c>
    </row>
    <row r="105" spans="1:9" s="5" customFormat="1" ht="12.75">
      <c r="A105" s="5" t="s">
        <v>264</v>
      </c>
      <c r="G105" s="63"/>
      <c r="H105" s="63"/>
      <c r="I105" s="24"/>
    </row>
    <row r="106" spans="1:9" s="5" customFormat="1" ht="12.75">
      <c r="A106" s="5" t="s">
        <v>265</v>
      </c>
      <c r="G106" s="63"/>
      <c r="H106" s="63"/>
      <c r="I106" s="24"/>
    </row>
    <row r="107" spans="1:9" s="5" customFormat="1" ht="12.75">
      <c r="A107" s="5" t="s">
        <v>137</v>
      </c>
      <c r="G107" s="63"/>
      <c r="H107" s="63"/>
      <c r="I107" s="24"/>
    </row>
    <row r="108" spans="1:9" s="5" customFormat="1" ht="12.75">
      <c r="A108" s="5" t="s">
        <v>689</v>
      </c>
      <c r="G108" s="62"/>
      <c r="H108" s="62"/>
      <c r="I108" s="16"/>
    </row>
    <row r="109" spans="1:9" s="5" customFormat="1" ht="12.75">
      <c r="A109" s="5" t="s">
        <v>738</v>
      </c>
      <c r="G109" s="62">
        <f>SUM(G112,G120,G148,G156,G135)</f>
        <v>2458786</v>
      </c>
      <c r="H109" s="62">
        <f>SUM(H112,H120,H148,H156,H135,H160)</f>
        <v>1219977.14</v>
      </c>
      <c r="I109" s="16">
        <f>H109/G109</f>
        <v>0.4961705248037039</v>
      </c>
    </row>
    <row r="110" spans="7:9" s="5" customFormat="1" ht="12.75">
      <c r="G110" s="62"/>
      <c r="H110" s="62"/>
      <c r="I110" s="16"/>
    </row>
    <row r="111" spans="1:9" s="5" customFormat="1" ht="12.75">
      <c r="A111" s="5" t="s">
        <v>266</v>
      </c>
      <c r="G111" s="63"/>
      <c r="H111" s="63"/>
      <c r="I111" s="24"/>
    </row>
    <row r="112" spans="1:9" s="5" customFormat="1" ht="12.75">
      <c r="A112" s="5" t="s">
        <v>560</v>
      </c>
      <c r="G112" s="63">
        <f>SUM(G113:G115)</f>
        <v>0</v>
      </c>
      <c r="H112" s="63">
        <f>SUM(H113:H115)</f>
        <v>-275.5</v>
      </c>
      <c r="I112" s="24">
        <v>0</v>
      </c>
    </row>
    <row r="113" spans="1:8" ht="12.75">
      <c r="A113" t="s">
        <v>197</v>
      </c>
      <c r="G113" s="61"/>
      <c r="H113" s="61"/>
    </row>
    <row r="114" spans="1:8" ht="12.75">
      <c r="A114" t="s">
        <v>267</v>
      </c>
      <c r="G114" s="61"/>
      <c r="H114" s="61"/>
    </row>
    <row r="115" spans="1:9" ht="12.75">
      <c r="A115" t="s">
        <v>268</v>
      </c>
      <c r="G115" s="61">
        <v>0</v>
      </c>
      <c r="H115" s="61">
        <v>-275.5</v>
      </c>
      <c r="I115" s="4">
        <v>0</v>
      </c>
    </row>
    <row r="116" spans="1:9" s="5" customFormat="1" ht="12.75">
      <c r="A116" s="5" t="s">
        <v>269</v>
      </c>
      <c r="G116" s="63"/>
      <c r="H116" s="63"/>
      <c r="I116" s="24"/>
    </row>
    <row r="117" spans="1:9" s="5" customFormat="1" ht="12.75">
      <c r="A117" s="5" t="s">
        <v>270</v>
      </c>
      <c r="G117" s="63"/>
      <c r="H117" s="63"/>
      <c r="I117" s="24"/>
    </row>
    <row r="118" spans="1:9" s="5" customFormat="1" ht="12.75">
      <c r="A118" s="5" t="s">
        <v>138</v>
      </c>
      <c r="G118" s="63"/>
      <c r="H118" s="63"/>
      <c r="I118" s="24"/>
    </row>
    <row r="119" spans="1:9" s="5" customFormat="1" ht="12.75">
      <c r="A119" s="5" t="s">
        <v>139</v>
      </c>
      <c r="G119" s="63"/>
      <c r="H119" s="63"/>
      <c r="I119" s="24"/>
    </row>
    <row r="120" spans="1:9" s="5" customFormat="1" ht="12.75">
      <c r="A120" s="5" t="s">
        <v>140</v>
      </c>
      <c r="G120" s="63">
        <f>SUM(G121:G130)</f>
        <v>779456</v>
      </c>
      <c r="H120" s="63">
        <f>SUM(H121:H130)</f>
        <v>392723.64</v>
      </c>
      <c r="I120" s="24">
        <f aca="true" t="shared" si="0" ref="I120:I126">H120/G120</f>
        <v>0.5038432445192544</v>
      </c>
    </row>
    <row r="121" spans="1:9" ht="12.75">
      <c r="A121" t="s">
        <v>198</v>
      </c>
      <c r="G121" s="61">
        <v>411282</v>
      </c>
      <c r="H121" s="61">
        <v>213281.44</v>
      </c>
      <c r="I121" s="4">
        <f t="shared" si="0"/>
        <v>0.5185771319921612</v>
      </c>
    </row>
    <row r="122" spans="1:9" ht="12.75">
      <c r="A122" t="s">
        <v>199</v>
      </c>
      <c r="G122" s="61">
        <v>274845</v>
      </c>
      <c r="H122" s="61">
        <v>133564</v>
      </c>
      <c r="I122" s="4">
        <f t="shared" si="0"/>
        <v>0.4859611781185759</v>
      </c>
    </row>
    <row r="123" spans="1:9" ht="12.75">
      <c r="A123" t="s">
        <v>200</v>
      </c>
      <c r="G123" s="61">
        <v>2460</v>
      </c>
      <c r="H123" s="61">
        <v>1254</v>
      </c>
      <c r="I123" s="4">
        <f t="shared" si="0"/>
        <v>0.5097560975609756</v>
      </c>
    </row>
    <row r="124" spans="1:9" ht="12.75">
      <c r="A124" t="s">
        <v>201</v>
      </c>
      <c r="G124" s="61">
        <v>0</v>
      </c>
      <c r="H124" s="61">
        <v>0</v>
      </c>
      <c r="I124" s="4">
        <v>0</v>
      </c>
    </row>
    <row r="125" spans="1:9" ht="12.75">
      <c r="A125" t="s">
        <v>251</v>
      </c>
      <c r="G125" s="61">
        <v>3019</v>
      </c>
      <c r="H125" s="61">
        <v>19</v>
      </c>
      <c r="I125" s="4">
        <f>H125/G125</f>
        <v>0.006293474660483604</v>
      </c>
    </row>
    <row r="126" spans="1:9" ht="14.25" customHeight="1">
      <c r="A126" t="s">
        <v>208</v>
      </c>
      <c r="G126" s="61">
        <v>176</v>
      </c>
      <c r="H126" s="61">
        <v>35.2</v>
      </c>
      <c r="I126" s="4">
        <f t="shared" si="0"/>
        <v>0.2</v>
      </c>
    </row>
    <row r="127" spans="1:8" ht="12.75">
      <c r="A127" t="s">
        <v>209</v>
      </c>
      <c r="G127" s="61"/>
      <c r="H127" s="61"/>
    </row>
    <row r="128" spans="1:9" ht="12.75">
      <c r="A128" t="s">
        <v>535</v>
      </c>
      <c r="G128" s="61">
        <v>0</v>
      </c>
      <c r="H128" s="61">
        <v>733</v>
      </c>
      <c r="I128" s="4">
        <v>0</v>
      </c>
    </row>
    <row r="129" spans="1:8" ht="12.75">
      <c r="A129" t="s">
        <v>665</v>
      </c>
      <c r="G129" s="61"/>
      <c r="H129" s="61"/>
    </row>
    <row r="130" spans="1:9" ht="12.75">
      <c r="A130" t="s">
        <v>666</v>
      </c>
      <c r="G130" s="61">
        <v>87674</v>
      </c>
      <c r="H130" s="61">
        <v>43837</v>
      </c>
      <c r="I130" s="4">
        <f>H130/G130</f>
        <v>0.5</v>
      </c>
    </row>
    <row r="131" spans="1:8" ht="12.75">
      <c r="A131" s="5" t="s">
        <v>5</v>
      </c>
      <c r="G131" s="61"/>
      <c r="H131" s="61"/>
    </row>
    <row r="132" spans="3:9" s="5" customFormat="1" ht="12.75">
      <c r="C132" s="5" t="s">
        <v>6</v>
      </c>
      <c r="G132" s="63"/>
      <c r="H132" s="63"/>
      <c r="I132" s="24"/>
    </row>
    <row r="133" spans="1:9" s="5" customFormat="1" ht="12.75">
      <c r="A133" s="5" t="s">
        <v>7</v>
      </c>
      <c r="G133" s="63"/>
      <c r="H133" s="63"/>
      <c r="I133" s="24"/>
    </row>
    <row r="134" spans="1:9" s="5" customFormat="1" ht="12.75">
      <c r="A134" s="5" t="s">
        <v>8</v>
      </c>
      <c r="G134" s="63"/>
      <c r="H134" s="63"/>
      <c r="I134" s="24"/>
    </row>
    <row r="135" spans="1:9" s="5" customFormat="1" ht="12.75">
      <c r="A135" s="5" t="s">
        <v>24</v>
      </c>
      <c r="G135" s="63">
        <f>SUM(G136:G145)</f>
        <v>934509</v>
      </c>
      <c r="H135" s="63">
        <f>SUM(H136:H145)</f>
        <v>465571.68</v>
      </c>
      <c r="I135" s="24">
        <f aca="true" t="shared" si="1" ref="I135:I141">H135/G135</f>
        <v>0.49819924687723716</v>
      </c>
    </row>
    <row r="136" spans="1:9" ht="12.75">
      <c r="A136" t="s">
        <v>198</v>
      </c>
      <c r="G136" s="61">
        <v>98598</v>
      </c>
      <c r="H136" s="61">
        <v>49708.56</v>
      </c>
      <c r="I136" s="4">
        <f t="shared" si="1"/>
        <v>0.5041538367918214</v>
      </c>
    </row>
    <row r="137" spans="1:9" ht="12.75">
      <c r="A137" t="s">
        <v>199</v>
      </c>
      <c r="G137" s="61">
        <v>695020</v>
      </c>
      <c r="H137" s="61">
        <v>321740</v>
      </c>
      <c r="I137" s="4">
        <f t="shared" si="1"/>
        <v>0.4629219303041639</v>
      </c>
    </row>
    <row r="138" spans="1:9" ht="12.75">
      <c r="A138" t="s">
        <v>200</v>
      </c>
      <c r="G138" s="61">
        <v>1033</v>
      </c>
      <c r="H138" s="61">
        <v>494.93</v>
      </c>
      <c r="I138" s="4">
        <f t="shared" si="1"/>
        <v>0.4791190706679574</v>
      </c>
    </row>
    <row r="139" spans="1:9" s="5" customFormat="1" ht="12.75">
      <c r="A139" s="7" t="s">
        <v>201</v>
      </c>
      <c r="G139" s="64">
        <v>81714</v>
      </c>
      <c r="H139" s="64">
        <v>36054.67</v>
      </c>
      <c r="I139" s="32">
        <f t="shared" si="1"/>
        <v>0.4412300217832929</v>
      </c>
    </row>
    <row r="140" spans="1:9" s="7" customFormat="1" ht="12.75">
      <c r="A140" s="7" t="s">
        <v>25</v>
      </c>
      <c r="G140" s="64">
        <v>2206</v>
      </c>
      <c r="H140" s="64">
        <v>3120</v>
      </c>
      <c r="I140" s="32">
        <f t="shared" si="1"/>
        <v>1.414324569356301</v>
      </c>
    </row>
    <row r="141" spans="1:9" s="7" customFormat="1" ht="12.75">
      <c r="A141" s="7" t="s">
        <v>739</v>
      </c>
      <c r="G141" s="64">
        <v>100</v>
      </c>
      <c r="H141" s="64">
        <v>60</v>
      </c>
      <c r="I141" s="32">
        <f t="shared" si="1"/>
        <v>0.6</v>
      </c>
    </row>
    <row r="142" spans="1:9" ht="14.25" customHeight="1">
      <c r="A142" t="s">
        <v>271</v>
      </c>
      <c r="B142" t="s">
        <v>669</v>
      </c>
      <c r="G142" s="61">
        <v>55046</v>
      </c>
      <c r="H142" s="61">
        <v>51280.16</v>
      </c>
      <c r="I142" s="4">
        <f>H142/G142</f>
        <v>0.931587399629401</v>
      </c>
    </row>
    <row r="143" spans="1:9" ht="14.25" customHeight="1">
      <c r="A143" t="s">
        <v>208</v>
      </c>
      <c r="G143" s="61">
        <v>792</v>
      </c>
      <c r="H143" s="61">
        <v>290.4</v>
      </c>
      <c r="I143" s="4">
        <f>H143/G143</f>
        <v>0.36666666666666664</v>
      </c>
    </row>
    <row r="144" spans="1:8" ht="12.75">
      <c r="A144" t="s">
        <v>209</v>
      </c>
      <c r="G144" s="61"/>
      <c r="H144" s="61"/>
    </row>
    <row r="145" spans="1:9" ht="12.75">
      <c r="A145" t="s">
        <v>535</v>
      </c>
      <c r="G145" s="61">
        <v>0</v>
      </c>
      <c r="H145" s="61">
        <v>2822.96</v>
      </c>
      <c r="I145" s="4">
        <v>0</v>
      </c>
    </row>
    <row r="146" spans="1:8" ht="12.75">
      <c r="A146" s="5" t="s">
        <v>552</v>
      </c>
      <c r="B146" s="5"/>
      <c r="C146" s="5"/>
      <c r="D146" s="5"/>
      <c r="E146" s="5"/>
      <c r="F146" s="5"/>
      <c r="G146" s="61"/>
      <c r="H146" s="61"/>
    </row>
    <row r="147" spans="1:9" s="5" customFormat="1" ht="12.75">
      <c r="A147" s="5" t="s">
        <v>553</v>
      </c>
      <c r="G147" s="63"/>
      <c r="H147" s="63"/>
      <c r="I147" s="24"/>
    </row>
    <row r="148" spans="1:9" s="5" customFormat="1" ht="12.75">
      <c r="A148" s="5" t="s">
        <v>554</v>
      </c>
      <c r="G148" s="63">
        <f>SUM(G149,G154,G151)</f>
        <v>69955</v>
      </c>
      <c r="H148" s="63">
        <f>SUM(H149,H154,H151)</f>
        <v>46260.1</v>
      </c>
      <c r="I148" s="24">
        <f>H148/G148</f>
        <v>0.6612836823672361</v>
      </c>
    </row>
    <row r="149" spans="1:9" ht="12.75">
      <c r="A149" t="s">
        <v>202</v>
      </c>
      <c r="G149" s="61">
        <v>11325</v>
      </c>
      <c r="H149" s="61">
        <v>5788</v>
      </c>
      <c r="I149" s="4">
        <f>H149/G149</f>
        <v>0.5110816777041942</v>
      </c>
    </row>
    <row r="150" spans="1:8" ht="12.75">
      <c r="A150" t="s">
        <v>667</v>
      </c>
      <c r="G150" s="61"/>
      <c r="H150" s="61"/>
    </row>
    <row r="151" spans="1:9" ht="12.75">
      <c r="A151" t="s">
        <v>668</v>
      </c>
      <c r="G151" s="61">
        <v>57380</v>
      </c>
      <c r="H151" s="61">
        <v>38672.85</v>
      </c>
      <c r="I151" s="4">
        <f>H151/G151</f>
        <v>0.6739778668525619</v>
      </c>
    </row>
    <row r="152" spans="1:8" ht="12.75">
      <c r="A152" t="s">
        <v>670</v>
      </c>
      <c r="G152" s="61"/>
      <c r="H152" s="61"/>
    </row>
    <row r="153" spans="1:8" ht="12.75">
      <c r="A153" t="s">
        <v>671</v>
      </c>
      <c r="G153" s="61"/>
      <c r="H153" s="61"/>
    </row>
    <row r="154" spans="1:9" ht="12.75">
      <c r="A154" t="s">
        <v>62</v>
      </c>
      <c r="G154" s="61">
        <v>1250</v>
      </c>
      <c r="H154" s="61">
        <v>1799.25</v>
      </c>
      <c r="I154" s="4">
        <f>H154/G154</f>
        <v>1.4394</v>
      </c>
    </row>
    <row r="155" spans="1:9" s="5" customFormat="1" ht="12.75">
      <c r="A155" s="5" t="s">
        <v>272</v>
      </c>
      <c r="G155" s="63"/>
      <c r="H155" s="63"/>
      <c r="I155" s="24"/>
    </row>
    <row r="156" spans="1:9" s="5" customFormat="1" ht="12.75">
      <c r="A156" s="5" t="s">
        <v>273</v>
      </c>
      <c r="G156" s="63">
        <f>SUM(G157:G158)</f>
        <v>674866</v>
      </c>
      <c r="H156" s="63">
        <f>SUM(H157:H158)</f>
        <v>315607.22</v>
      </c>
      <c r="I156" s="24">
        <f>H156/G156</f>
        <v>0.46765909084173746</v>
      </c>
    </row>
    <row r="157" spans="1:9" ht="12.75">
      <c r="A157" t="s">
        <v>203</v>
      </c>
      <c r="G157" s="61">
        <v>674866</v>
      </c>
      <c r="H157" s="61">
        <v>313620</v>
      </c>
      <c r="I157" s="4">
        <f>H157/G157</f>
        <v>0.4647144766516612</v>
      </c>
    </row>
    <row r="158" spans="1:9" ht="12.75">
      <c r="A158" t="s">
        <v>204</v>
      </c>
      <c r="G158" s="61">
        <v>0</v>
      </c>
      <c r="H158" s="61">
        <v>1987.22</v>
      </c>
      <c r="I158" s="4">
        <v>0</v>
      </c>
    </row>
    <row r="159" spans="1:9" s="78" customFormat="1" ht="12.75">
      <c r="A159" s="78" t="s">
        <v>252</v>
      </c>
      <c r="G159" s="79"/>
      <c r="H159" s="79"/>
      <c r="I159" s="80"/>
    </row>
    <row r="160" spans="1:9" ht="12.75">
      <c r="A160" s="78" t="s">
        <v>692</v>
      </c>
      <c r="G160" s="79">
        <f>SUM(G161)</f>
        <v>0</v>
      </c>
      <c r="H160" s="79">
        <f>SUM(H161)</f>
        <v>90</v>
      </c>
      <c r="I160" s="80">
        <v>0</v>
      </c>
    </row>
    <row r="161" spans="1:9" s="75" customFormat="1" ht="12.75">
      <c r="A161" s="75" t="s">
        <v>740</v>
      </c>
      <c r="G161" s="76">
        <v>0</v>
      </c>
      <c r="H161" s="76">
        <v>90</v>
      </c>
      <c r="I161" s="77">
        <v>0</v>
      </c>
    </row>
    <row r="162" spans="1:9" s="5" customFormat="1" ht="12.75">
      <c r="A162" s="5" t="s">
        <v>274</v>
      </c>
      <c r="G162" s="62">
        <f>SUM(G164,G168)</f>
        <v>2656222</v>
      </c>
      <c r="H162" s="62">
        <f>SUM(H164,H168)</f>
        <v>1518670</v>
      </c>
      <c r="I162" s="16">
        <f>H162/G162</f>
        <v>0.5717406150540129</v>
      </c>
    </row>
    <row r="163" spans="1:9" s="5" customFormat="1" ht="12.75">
      <c r="A163" s="5" t="s">
        <v>275</v>
      </c>
      <c r="G163" s="63"/>
      <c r="H163" s="63"/>
      <c r="I163" s="24"/>
    </row>
    <row r="164" spans="1:9" s="5" customFormat="1" ht="12.75">
      <c r="A164" s="5" t="s">
        <v>276</v>
      </c>
      <c r="G164" s="63">
        <f>SUM(G165)</f>
        <v>1651519</v>
      </c>
      <c r="H164" s="63">
        <f>SUM(H165)</f>
        <v>1016320</v>
      </c>
      <c r="I164" s="24">
        <f>H164/G164</f>
        <v>0.6153849880019545</v>
      </c>
    </row>
    <row r="165" spans="1:9" ht="12.75">
      <c r="A165" t="s">
        <v>205</v>
      </c>
      <c r="G165" s="61">
        <v>1651519</v>
      </c>
      <c r="H165" s="61">
        <v>1016320</v>
      </c>
      <c r="I165" s="4">
        <f>H165/G165</f>
        <v>0.6153849880019545</v>
      </c>
    </row>
    <row r="166" spans="7:8" ht="12.75">
      <c r="G166" s="61"/>
      <c r="H166" s="61"/>
    </row>
    <row r="167" spans="1:9" s="5" customFormat="1" ht="11.25" customHeight="1">
      <c r="A167" s="5" t="s">
        <v>679</v>
      </c>
      <c r="G167" s="63"/>
      <c r="H167" s="63"/>
      <c r="I167" s="24"/>
    </row>
    <row r="168" spans="1:9" s="5" customFormat="1" ht="11.25" customHeight="1">
      <c r="A168" s="5" t="s">
        <v>680</v>
      </c>
      <c r="G168" s="63">
        <f>SUM(G169)</f>
        <v>1004703</v>
      </c>
      <c r="H168" s="63">
        <f>SUM(H169)</f>
        <v>502350</v>
      </c>
      <c r="I168" s="24">
        <f>H168/G168</f>
        <v>0.49999850702147797</v>
      </c>
    </row>
    <row r="169" spans="1:9" s="7" customFormat="1" ht="11.25" customHeight="1">
      <c r="A169" s="7" t="s">
        <v>205</v>
      </c>
      <c r="G169" s="64">
        <v>1004703</v>
      </c>
      <c r="H169" s="64">
        <v>502350</v>
      </c>
      <c r="I169" s="32">
        <f>H169/G169</f>
        <v>0.49999850702147797</v>
      </c>
    </row>
    <row r="170" spans="7:9" s="7" customFormat="1" ht="11.25" customHeight="1">
      <c r="G170" s="64"/>
      <c r="H170" s="64"/>
      <c r="I170" s="32"/>
    </row>
    <row r="171" spans="1:9" s="5" customFormat="1" ht="12.75">
      <c r="A171" s="5" t="s">
        <v>277</v>
      </c>
      <c r="G171" s="62">
        <f>SUM(G172,G185,G194)</f>
        <v>63933.2</v>
      </c>
      <c r="H171" s="62">
        <f>SUM(H172,H185,H194)</f>
        <v>54969.04</v>
      </c>
      <c r="I171" s="16">
        <f>H171/G171</f>
        <v>0.8597886544080384</v>
      </c>
    </row>
    <row r="172" spans="1:9" s="5" customFormat="1" ht="12.75">
      <c r="A172" s="5" t="s">
        <v>278</v>
      </c>
      <c r="G172" s="63">
        <f>SUM(G173:G184)</f>
        <v>38822.6</v>
      </c>
      <c r="H172" s="63">
        <f>SUM(H173:H184)</f>
        <v>38640.99</v>
      </c>
      <c r="I172" s="24">
        <f>H172/G172</f>
        <v>0.9953220546794908</v>
      </c>
    </row>
    <row r="173" spans="1:9" ht="12" customHeight="1">
      <c r="A173" t="s">
        <v>149</v>
      </c>
      <c r="G173" s="61">
        <v>133</v>
      </c>
      <c r="H173" s="61">
        <v>45.81</v>
      </c>
      <c r="I173" s="4">
        <f>H173/G173</f>
        <v>0.34443609022556393</v>
      </c>
    </row>
    <row r="174" spans="1:9" ht="12.75">
      <c r="A174" t="s">
        <v>740</v>
      </c>
      <c r="G174" s="61">
        <v>242</v>
      </c>
      <c r="H174" s="61">
        <v>147.58</v>
      </c>
      <c r="I174" s="4">
        <f>H174/G174</f>
        <v>0.6098347107438017</v>
      </c>
    </row>
    <row r="175" spans="7:8" ht="12.75">
      <c r="G175" s="61"/>
      <c r="H175" s="61"/>
    </row>
    <row r="176" spans="1:8" ht="12.75">
      <c r="A176" t="s">
        <v>741</v>
      </c>
      <c r="G176" s="61"/>
      <c r="H176" s="61"/>
    </row>
    <row r="177" spans="1:8" ht="12.75">
      <c r="A177" t="s">
        <v>320</v>
      </c>
      <c r="G177" s="61"/>
      <c r="H177" s="61"/>
    </row>
    <row r="178" spans="1:9" ht="12.75">
      <c r="A178" t="s">
        <v>321</v>
      </c>
      <c r="G178" s="61">
        <v>9870</v>
      </c>
      <c r="H178" s="61">
        <v>9870</v>
      </c>
      <c r="I178" s="4">
        <f>H178/G178</f>
        <v>1</v>
      </c>
    </row>
    <row r="179" spans="1:8" ht="12.75">
      <c r="A179" t="s">
        <v>63</v>
      </c>
      <c r="G179" s="61"/>
      <c r="H179" s="61"/>
    </row>
    <row r="180" spans="1:8" ht="12.75">
      <c r="A180" t="s">
        <v>64</v>
      </c>
      <c r="G180" s="61"/>
      <c r="H180" s="61"/>
    </row>
    <row r="181" spans="1:9" ht="12.75">
      <c r="A181" t="s">
        <v>65</v>
      </c>
      <c r="G181" s="61">
        <v>21430.31</v>
      </c>
      <c r="H181" s="61">
        <v>21430.34</v>
      </c>
      <c r="I181" s="4">
        <f>H181/G181</f>
        <v>1.0000013998864226</v>
      </c>
    </row>
    <row r="182" spans="1:8" ht="12.75">
      <c r="A182" t="s">
        <v>66</v>
      </c>
      <c r="G182" s="61"/>
      <c r="H182" s="61"/>
    </row>
    <row r="183" spans="1:8" ht="12.75">
      <c r="A183" t="s">
        <v>64</v>
      </c>
      <c r="G183" s="61"/>
      <c r="H183" s="61"/>
    </row>
    <row r="184" spans="1:9" ht="12.75">
      <c r="A184" t="s">
        <v>65</v>
      </c>
      <c r="G184" s="61">
        <v>7147.29</v>
      </c>
      <c r="H184" s="61">
        <v>7147.26</v>
      </c>
      <c r="I184" s="4">
        <f>H184/G184</f>
        <v>0.9999958026049034</v>
      </c>
    </row>
    <row r="185" spans="1:9" s="5" customFormat="1" ht="12.75">
      <c r="A185" s="5" t="s">
        <v>279</v>
      </c>
      <c r="G185" s="63">
        <f>SUM(G186:G193)</f>
        <v>16425.6</v>
      </c>
      <c r="H185" s="63">
        <f>SUM(H186:H193)</f>
        <v>16328.050000000001</v>
      </c>
      <c r="I185" s="24">
        <f>H185/G185</f>
        <v>0.994061099746737</v>
      </c>
    </row>
    <row r="186" spans="1:9" ht="12.75">
      <c r="A186" t="s">
        <v>734</v>
      </c>
      <c r="G186" s="61">
        <v>87</v>
      </c>
      <c r="H186" s="61">
        <v>28.51</v>
      </c>
      <c r="I186" s="4">
        <f>H186/G186</f>
        <v>0.3277011494252874</v>
      </c>
    </row>
    <row r="187" spans="1:9" ht="12.75">
      <c r="A187" t="s">
        <v>206</v>
      </c>
      <c r="G187" s="61">
        <v>110</v>
      </c>
      <c r="H187" s="61">
        <v>70.94</v>
      </c>
      <c r="I187" s="4">
        <f>H187/G187</f>
        <v>0.6449090909090909</v>
      </c>
    </row>
    <row r="188" spans="1:8" ht="12.75">
      <c r="A188" t="s">
        <v>63</v>
      </c>
      <c r="G188" s="61"/>
      <c r="H188" s="61"/>
    </row>
    <row r="189" spans="1:8" ht="12.75">
      <c r="A189" t="s">
        <v>64</v>
      </c>
      <c r="G189" s="61"/>
      <c r="H189" s="61"/>
    </row>
    <row r="190" spans="1:9" ht="12.75">
      <c r="A190" t="s">
        <v>65</v>
      </c>
      <c r="G190" s="61">
        <v>12169.84</v>
      </c>
      <c r="H190" s="61">
        <v>12169.83</v>
      </c>
      <c r="I190" s="4">
        <f>H190/G190</f>
        <v>0.9999991782965101</v>
      </c>
    </row>
    <row r="191" spans="1:8" ht="12.75">
      <c r="A191" t="s">
        <v>66</v>
      </c>
      <c r="G191" s="61"/>
      <c r="H191" s="61"/>
    </row>
    <row r="192" spans="1:8" ht="12.75">
      <c r="A192" t="s">
        <v>64</v>
      </c>
      <c r="G192" s="61"/>
      <c r="H192" s="61"/>
    </row>
    <row r="193" spans="1:9" ht="12.75">
      <c r="A193" t="s">
        <v>65</v>
      </c>
      <c r="G193" s="61">
        <v>4058.76</v>
      </c>
      <c r="H193" s="61">
        <v>4058.77</v>
      </c>
      <c r="I193" s="4">
        <f>H193/G193</f>
        <v>1.0000024638066798</v>
      </c>
    </row>
    <row r="194" spans="1:9" s="78" customFormat="1" ht="12.75">
      <c r="A194" s="78" t="s">
        <v>379</v>
      </c>
      <c r="G194" s="79">
        <f>SUM(G197)</f>
        <v>8685</v>
      </c>
      <c r="H194" s="79">
        <f>SUM(H197)</f>
        <v>0</v>
      </c>
      <c r="I194" s="80">
        <v>0</v>
      </c>
    </row>
    <row r="195" spans="1:8" ht="12.75">
      <c r="A195" t="s">
        <v>253</v>
      </c>
      <c r="G195" s="61"/>
      <c r="H195" s="61"/>
    </row>
    <row r="196" spans="1:8" ht="12.75">
      <c r="A196" t="s">
        <v>254</v>
      </c>
      <c r="G196" s="61"/>
      <c r="H196" s="61"/>
    </row>
    <row r="197" spans="1:9" ht="12.75">
      <c r="A197" t="s">
        <v>255</v>
      </c>
      <c r="G197" s="61">
        <v>8685</v>
      </c>
      <c r="H197" s="61">
        <v>0</v>
      </c>
      <c r="I197" s="4">
        <v>0</v>
      </c>
    </row>
    <row r="198" spans="1:9" s="5" customFormat="1" ht="12.75">
      <c r="A198" s="5" t="s">
        <v>681</v>
      </c>
      <c r="G198" s="62">
        <f>SUM(G202,G214,G221,G231,G237)</f>
        <v>658125</v>
      </c>
      <c r="H198" s="62">
        <f>SUM(H202,H214,H221,H231,H237,)</f>
        <v>293117.3</v>
      </c>
      <c r="I198" s="24">
        <f>H198/G198</f>
        <v>0.4453824121557455</v>
      </c>
    </row>
    <row r="199" spans="1:9" s="5" customFormat="1" ht="12.75">
      <c r="A199" s="5" t="s">
        <v>46</v>
      </c>
      <c r="G199" s="62"/>
      <c r="H199" s="62"/>
      <c r="I199" s="24"/>
    </row>
    <row r="200" spans="1:9" s="5" customFormat="1" ht="12.75">
      <c r="A200" s="5" t="s">
        <v>47</v>
      </c>
      <c r="G200" s="62"/>
      <c r="H200" s="62"/>
      <c r="I200" s="24"/>
    </row>
    <row r="201" spans="1:9" s="5" customFormat="1" ht="12.75">
      <c r="A201" s="5" t="s">
        <v>48</v>
      </c>
      <c r="G201" s="63"/>
      <c r="H201" s="63"/>
      <c r="I201" s="24"/>
    </row>
    <row r="202" spans="1:9" s="5" customFormat="1" ht="12.75">
      <c r="A202" s="5" t="s">
        <v>49</v>
      </c>
      <c r="G202" s="63">
        <f>SUM(G206:G210)</f>
        <v>530500</v>
      </c>
      <c r="H202" s="63">
        <f>SUM(H206:H210)</f>
        <v>225150</v>
      </c>
      <c r="I202" s="24">
        <f>H202/G202</f>
        <v>0.4244109330819981</v>
      </c>
    </row>
    <row r="203" spans="1:9" s="5" customFormat="1" ht="12.75">
      <c r="A203" t="s">
        <v>192</v>
      </c>
      <c r="B203"/>
      <c r="C203"/>
      <c r="D203"/>
      <c r="E203"/>
      <c r="F203"/>
      <c r="G203" s="62"/>
      <c r="H203" s="62"/>
      <c r="I203" s="4"/>
    </row>
    <row r="204" spans="1:9" s="5" customFormat="1" ht="12.75">
      <c r="A204" t="s">
        <v>280</v>
      </c>
      <c r="B204"/>
      <c r="C204"/>
      <c r="D204"/>
      <c r="E204"/>
      <c r="F204"/>
      <c r="G204" s="62"/>
      <c r="H204" s="62"/>
      <c r="I204" s="4"/>
    </row>
    <row r="205" spans="1:9" s="5" customFormat="1" ht="12.75">
      <c r="A205" t="s">
        <v>281</v>
      </c>
      <c r="B205"/>
      <c r="C205"/>
      <c r="D205"/>
      <c r="E205"/>
      <c r="F205"/>
      <c r="G205" s="62"/>
      <c r="H205" s="62"/>
      <c r="I205" s="4"/>
    </row>
    <row r="206" spans="1:9" s="5" customFormat="1" ht="12.75">
      <c r="A206" t="s">
        <v>538</v>
      </c>
      <c r="B206"/>
      <c r="C206"/>
      <c r="D206"/>
      <c r="E206"/>
      <c r="F206"/>
      <c r="G206" s="64">
        <v>530000</v>
      </c>
      <c r="H206" s="64">
        <v>225000</v>
      </c>
      <c r="I206" s="4">
        <f>H206/G206</f>
        <v>0.42452830188679247</v>
      </c>
    </row>
    <row r="207" spans="1:9" s="5" customFormat="1" ht="12.75">
      <c r="A207" t="s">
        <v>43</v>
      </c>
      <c r="B207"/>
      <c r="C207"/>
      <c r="D207"/>
      <c r="E207"/>
      <c r="F207"/>
      <c r="G207" s="64"/>
      <c r="H207" s="64"/>
      <c r="I207" s="4"/>
    </row>
    <row r="208" spans="1:9" s="5" customFormat="1" ht="12.75">
      <c r="A208" t="s">
        <v>126</v>
      </c>
      <c r="B208"/>
      <c r="C208"/>
      <c r="D208"/>
      <c r="E208"/>
      <c r="F208"/>
      <c r="G208" s="64"/>
      <c r="H208" s="64"/>
      <c r="I208" s="4"/>
    </row>
    <row r="209" spans="1:9" s="5" customFormat="1" ht="12.75">
      <c r="A209" t="s">
        <v>127</v>
      </c>
      <c r="B209"/>
      <c r="C209"/>
      <c r="D209"/>
      <c r="E209"/>
      <c r="F209"/>
      <c r="G209" s="64"/>
      <c r="H209" s="64"/>
      <c r="I209" s="4"/>
    </row>
    <row r="210" spans="1:9" s="5" customFormat="1" ht="12.75">
      <c r="A210" t="s">
        <v>128</v>
      </c>
      <c r="B210"/>
      <c r="C210"/>
      <c r="D210"/>
      <c r="E210"/>
      <c r="F210"/>
      <c r="G210" s="64">
        <v>500</v>
      </c>
      <c r="H210" s="64">
        <v>150</v>
      </c>
      <c r="I210" s="4">
        <f>H210/G210</f>
        <v>0.3</v>
      </c>
    </row>
    <row r="211" spans="1:9" s="5" customFormat="1" ht="12.75">
      <c r="A211" s="5" t="s">
        <v>682</v>
      </c>
      <c r="G211" s="63"/>
      <c r="H211" s="63"/>
      <c r="I211" s="24"/>
    </row>
    <row r="212" spans="1:9" s="5" customFormat="1" ht="12.75">
      <c r="A212" s="5" t="s">
        <v>628</v>
      </c>
      <c r="G212" s="63"/>
      <c r="H212" s="63"/>
      <c r="I212" s="24"/>
    </row>
    <row r="213" spans="1:9" s="5" customFormat="1" ht="12.75">
      <c r="A213" s="5" t="s">
        <v>573</v>
      </c>
      <c r="G213" s="63"/>
      <c r="H213" s="63"/>
      <c r="I213" s="24"/>
    </row>
    <row r="214" spans="1:9" s="5" customFormat="1" ht="12.75">
      <c r="A214" s="5" t="s">
        <v>683</v>
      </c>
      <c r="G214" s="63">
        <f>SUM(G218)</f>
        <v>1000</v>
      </c>
      <c r="H214" s="63">
        <f>SUM(H218)</f>
        <v>300</v>
      </c>
      <c r="I214" s="24">
        <f>H214/G214</f>
        <v>0.3</v>
      </c>
    </row>
    <row r="215" spans="1:9" s="5" customFormat="1" ht="12.75">
      <c r="A215" t="s">
        <v>192</v>
      </c>
      <c r="B215"/>
      <c r="C215"/>
      <c r="D215"/>
      <c r="E215"/>
      <c r="F215"/>
      <c r="G215" s="62"/>
      <c r="H215" s="62"/>
      <c r="I215" s="4"/>
    </row>
    <row r="216" spans="1:9" s="5" customFormat="1" ht="12.75">
      <c r="A216" t="s">
        <v>280</v>
      </c>
      <c r="B216"/>
      <c r="C216"/>
      <c r="D216"/>
      <c r="E216"/>
      <c r="F216"/>
      <c r="G216" s="62"/>
      <c r="H216" s="62"/>
      <c r="I216" s="4"/>
    </row>
    <row r="217" spans="1:9" s="5" customFormat="1" ht="12.75">
      <c r="A217" t="s">
        <v>281</v>
      </c>
      <c r="B217"/>
      <c r="C217"/>
      <c r="D217"/>
      <c r="E217"/>
      <c r="F217"/>
      <c r="G217" s="62"/>
      <c r="H217" s="62"/>
      <c r="I217" s="4"/>
    </row>
    <row r="218" spans="1:9" s="5" customFormat="1" ht="12.75">
      <c r="A218" t="s">
        <v>538</v>
      </c>
      <c r="B218"/>
      <c r="C218"/>
      <c r="D218"/>
      <c r="E218"/>
      <c r="F218"/>
      <c r="G218" s="64">
        <v>1000</v>
      </c>
      <c r="H218" s="64">
        <v>300</v>
      </c>
      <c r="I218" s="4">
        <f>H218/G218</f>
        <v>0.3</v>
      </c>
    </row>
    <row r="219" spans="1:9" s="5" customFormat="1" ht="12.75">
      <c r="A219" s="5" t="s">
        <v>684</v>
      </c>
      <c r="G219" s="63"/>
      <c r="H219" s="63"/>
      <c r="I219" s="4"/>
    </row>
    <row r="220" spans="1:9" s="5" customFormat="1" ht="12.75">
      <c r="A220" s="5" t="s">
        <v>50</v>
      </c>
      <c r="G220" s="63"/>
      <c r="H220" s="63"/>
      <c r="I220" s="24"/>
    </row>
    <row r="221" spans="1:9" s="5" customFormat="1" ht="12.75">
      <c r="A221" s="5" t="s">
        <v>51</v>
      </c>
      <c r="G221" s="63">
        <f>SUM(G227:G230)</f>
        <v>47000</v>
      </c>
      <c r="H221" s="63">
        <f>SUM(H227:H230)</f>
        <v>22100</v>
      </c>
      <c r="I221" s="24">
        <f>H221/G221</f>
        <v>0.4702127659574468</v>
      </c>
    </row>
    <row r="222" spans="7:9" s="5" customFormat="1" ht="12.75">
      <c r="G222" s="63"/>
      <c r="H222" s="63"/>
      <c r="I222" s="24"/>
    </row>
    <row r="223" spans="7:9" s="5" customFormat="1" ht="12.75">
      <c r="G223" s="63"/>
      <c r="H223" s="63"/>
      <c r="I223" s="24"/>
    </row>
    <row r="224" spans="1:8" ht="12.75">
      <c r="A224" t="s">
        <v>192</v>
      </c>
      <c r="G224" s="61"/>
      <c r="H224" s="61"/>
    </row>
    <row r="225" spans="1:8" ht="12.75">
      <c r="A225" t="s">
        <v>280</v>
      </c>
      <c r="G225" s="61"/>
      <c r="H225" s="61"/>
    </row>
    <row r="226" spans="1:8" ht="12.75">
      <c r="A226" t="s">
        <v>281</v>
      </c>
      <c r="G226" s="61"/>
      <c r="H226" s="61"/>
    </row>
    <row r="227" spans="1:9" ht="12.75">
      <c r="A227" t="s">
        <v>538</v>
      </c>
      <c r="G227" s="61">
        <v>17000</v>
      </c>
      <c r="H227" s="61">
        <v>6600</v>
      </c>
      <c r="I227" s="4">
        <f>H227/G227</f>
        <v>0.38823529411764707</v>
      </c>
    </row>
    <row r="228" spans="1:8" ht="12.75">
      <c r="A228" t="s">
        <v>741</v>
      </c>
      <c r="G228" s="61"/>
      <c r="H228" s="61"/>
    </row>
    <row r="229" spans="1:8" ht="12.75">
      <c r="A229" t="s">
        <v>320</v>
      </c>
      <c r="G229" s="61"/>
      <c r="H229" s="61"/>
    </row>
    <row r="230" spans="1:9" ht="12.75">
      <c r="A230" t="s">
        <v>321</v>
      </c>
      <c r="G230" s="61">
        <v>30000</v>
      </c>
      <c r="H230" s="61">
        <v>15500</v>
      </c>
      <c r="I230" s="4">
        <f>H230/G230</f>
        <v>0.5166666666666667</v>
      </c>
    </row>
    <row r="231" spans="1:9" s="5" customFormat="1" ht="12.75">
      <c r="A231" s="5" t="s">
        <v>685</v>
      </c>
      <c r="G231" s="63">
        <f>SUM(G232:G236)</f>
        <v>65825</v>
      </c>
      <c r="H231" s="63">
        <f>SUM(H232:H236)</f>
        <v>36567.3</v>
      </c>
      <c r="I231" s="24">
        <f>H231/G231</f>
        <v>0.5555229775921003</v>
      </c>
    </row>
    <row r="232" spans="2:9" ht="12.75">
      <c r="B232" t="s">
        <v>129</v>
      </c>
      <c r="G232" s="61">
        <v>200</v>
      </c>
      <c r="H232" s="61">
        <v>45.3</v>
      </c>
      <c r="I232" s="4">
        <f>H232/G232</f>
        <v>0.22649999999999998</v>
      </c>
    </row>
    <row r="233" spans="1:9" ht="12.75">
      <c r="A233" t="s">
        <v>740</v>
      </c>
      <c r="G233" s="61">
        <v>25</v>
      </c>
      <c r="H233" s="61">
        <v>22</v>
      </c>
      <c r="I233" s="4">
        <f>H233/G233</f>
        <v>0.88</v>
      </c>
    </row>
    <row r="234" spans="1:8" ht="12.75">
      <c r="A234" t="s">
        <v>741</v>
      </c>
      <c r="G234" s="61"/>
      <c r="H234" s="61"/>
    </row>
    <row r="235" spans="1:8" ht="12.75">
      <c r="A235" t="s">
        <v>320</v>
      </c>
      <c r="G235" s="61"/>
      <c r="H235" s="61"/>
    </row>
    <row r="236" spans="1:9" ht="12.75">
      <c r="A236" t="s">
        <v>321</v>
      </c>
      <c r="G236" s="61">
        <v>65600</v>
      </c>
      <c r="H236" s="61">
        <v>36500</v>
      </c>
      <c r="I236" s="4">
        <f>H236/G236</f>
        <v>0.5564024390243902</v>
      </c>
    </row>
    <row r="237" spans="1:9" s="5" customFormat="1" ht="14.25" customHeight="1">
      <c r="A237" s="5" t="s">
        <v>686</v>
      </c>
      <c r="G237" s="63">
        <f>SUM(G238:G240)</f>
        <v>13800</v>
      </c>
      <c r="H237" s="63">
        <f>SUM(H238:H240)</f>
        <v>9000</v>
      </c>
      <c r="I237" s="24">
        <f>H237/G237</f>
        <v>0.6521739130434783</v>
      </c>
    </row>
    <row r="238" spans="1:9" s="5" customFormat="1" ht="13.5" customHeight="1">
      <c r="A238" t="s">
        <v>207</v>
      </c>
      <c r="B238"/>
      <c r="C238"/>
      <c r="D238"/>
      <c r="E238"/>
      <c r="F238"/>
      <c r="G238" s="63"/>
      <c r="H238" s="63"/>
      <c r="I238" s="24"/>
    </row>
    <row r="239" spans="1:9" s="5" customFormat="1" ht="14.25" customHeight="1">
      <c r="A239" t="s">
        <v>320</v>
      </c>
      <c r="B239"/>
      <c r="C239"/>
      <c r="D239"/>
      <c r="E239"/>
      <c r="F239"/>
      <c r="G239" s="63"/>
      <c r="H239" s="63"/>
      <c r="I239" s="24"/>
    </row>
    <row r="240" spans="1:9" s="5" customFormat="1" ht="14.25" customHeight="1">
      <c r="A240" t="s">
        <v>321</v>
      </c>
      <c r="B240"/>
      <c r="C240"/>
      <c r="D240"/>
      <c r="E240" s="37"/>
      <c r="F240" s="37"/>
      <c r="G240" s="64">
        <v>13800</v>
      </c>
      <c r="H240" s="64">
        <v>9000</v>
      </c>
      <c r="I240" s="32">
        <f>H240/G240</f>
        <v>0.6521739130434783</v>
      </c>
    </row>
    <row r="241" spans="1:9" s="5" customFormat="1" ht="14.25" customHeight="1">
      <c r="A241" s="5" t="s">
        <v>26</v>
      </c>
      <c r="E241" s="37"/>
      <c r="F241" s="37"/>
      <c r="G241" s="62">
        <f>SUM(G242)</f>
        <v>8761</v>
      </c>
      <c r="H241" s="62">
        <f>SUM(H242)</f>
        <v>8761</v>
      </c>
      <c r="I241" s="16">
        <f>H241/G241</f>
        <v>1</v>
      </c>
    </row>
    <row r="242" spans="1:9" s="5" customFormat="1" ht="14.25" customHeight="1">
      <c r="A242" s="5" t="s">
        <v>27</v>
      </c>
      <c r="E242" s="37"/>
      <c r="F242" s="37"/>
      <c r="G242" s="63">
        <f>SUM(G245)</f>
        <v>8761</v>
      </c>
      <c r="H242" s="63">
        <f>SUM(H245)</f>
        <v>8761</v>
      </c>
      <c r="I242" s="24">
        <f>H242/G242</f>
        <v>1</v>
      </c>
    </row>
    <row r="243" spans="1:8" ht="12.75">
      <c r="A243" t="s">
        <v>741</v>
      </c>
      <c r="G243" s="61"/>
      <c r="H243" s="61"/>
    </row>
    <row r="244" spans="1:8" ht="12.75">
      <c r="A244" t="s">
        <v>320</v>
      </c>
      <c r="G244" s="61"/>
      <c r="H244" s="61"/>
    </row>
    <row r="245" spans="1:9" ht="12.75">
      <c r="A245" t="s">
        <v>321</v>
      </c>
      <c r="G245" s="61">
        <v>8761</v>
      </c>
      <c r="H245" s="61">
        <v>8761</v>
      </c>
      <c r="I245" s="4">
        <f>H245/G245</f>
        <v>1</v>
      </c>
    </row>
    <row r="246" spans="1:9" s="5" customFormat="1" ht="12.75">
      <c r="A246" s="5" t="s">
        <v>326</v>
      </c>
      <c r="G246" s="62"/>
      <c r="H246" s="62"/>
      <c r="I246" s="24"/>
    </row>
    <row r="247" spans="1:9" s="5" customFormat="1" ht="12.75">
      <c r="A247" s="5" t="s">
        <v>515</v>
      </c>
      <c r="G247" s="62">
        <f>SUM(G255,G248,G252)</f>
        <v>29641</v>
      </c>
      <c r="H247" s="62">
        <f>SUM(H255,H248,H252)</f>
        <v>31899.82</v>
      </c>
      <c r="I247" s="24">
        <f>H247/G247</f>
        <v>1.0762059309739886</v>
      </c>
    </row>
    <row r="248" spans="1:9" s="78" customFormat="1" ht="12.75">
      <c r="A248" s="78" t="s">
        <v>256</v>
      </c>
      <c r="G248" s="79">
        <f>SUM(G251)</f>
        <v>29309</v>
      </c>
      <c r="H248" s="79">
        <f>SUM(H251)</f>
        <v>29309</v>
      </c>
      <c r="I248" s="80">
        <f>H248/G248</f>
        <v>1</v>
      </c>
    </row>
    <row r="249" spans="1:9" s="83" customFormat="1" ht="12.75">
      <c r="A249" s="75" t="s">
        <v>257</v>
      </c>
      <c r="B249" s="75"/>
      <c r="C249" s="75"/>
      <c r="D249" s="75"/>
      <c r="E249" s="75"/>
      <c r="F249" s="75"/>
      <c r="G249" s="81"/>
      <c r="H249" s="81"/>
      <c r="I249" s="82"/>
    </row>
    <row r="250" spans="1:9" s="83" customFormat="1" ht="12.75">
      <c r="A250" s="75" t="s">
        <v>258</v>
      </c>
      <c r="B250" s="75"/>
      <c r="C250" s="75"/>
      <c r="D250" s="75"/>
      <c r="E250" s="75"/>
      <c r="F250" s="75"/>
      <c r="G250" s="81"/>
      <c r="H250" s="81"/>
      <c r="I250" s="82"/>
    </row>
    <row r="251" spans="1:9" s="83" customFormat="1" ht="12.75">
      <c r="A251" s="83" t="s">
        <v>259</v>
      </c>
      <c r="G251" s="76">
        <v>29309</v>
      </c>
      <c r="H251" s="76">
        <v>29309</v>
      </c>
      <c r="I251" s="82">
        <f>H251/G251</f>
        <v>1</v>
      </c>
    </row>
    <row r="252" spans="1:9" s="78" customFormat="1" ht="12.75">
      <c r="A252" s="78" t="s">
        <v>260</v>
      </c>
      <c r="G252" s="79">
        <f>SUM(G253)</f>
        <v>0</v>
      </c>
      <c r="H252" s="79">
        <f>SUM(H253)</f>
        <v>2011.98</v>
      </c>
      <c r="I252" s="80">
        <v>0</v>
      </c>
    </row>
    <row r="253" spans="1:9" s="83" customFormat="1" ht="12.75">
      <c r="A253" s="83" t="s">
        <v>261</v>
      </c>
      <c r="G253" s="76">
        <v>0</v>
      </c>
      <c r="H253" s="76">
        <v>2011.98</v>
      </c>
      <c r="I253" s="82">
        <v>0</v>
      </c>
    </row>
    <row r="254" spans="1:9" s="5" customFormat="1" ht="12.75">
      <c r="A254" s="5" t="s">
        <v>67</v>
      </c>
      <c r="G254" s="63"/>
      <c r="H254" s="63"/>
      <c r="I254" s="24"/>
    </row>
    <row r="255" spans="1:9" s="7" customFormat="1" ht="12.75">
      <c r="A255" s="5" t="s">
        <v>68</v>
      </c>
      <c r="G255" s="63">
        <f>SUM(G256)</f>
        <v>332</v>
      </c>
      <c r="H255" s="63">
        <f>SUM(H256)</f>
        <v>578.84</v>
      </c>
      <c r="I255" s="24">
        <f>H255/G255</f>
        <v>1.7434939759036145</v>
      </c>
    </row>
    <row r="256" spans="1:9" s="7" customFormat="1" ht="12.75">
      <c r="A256" s="7" t="s">
        <v>69</v>
      </c>
      <c r="G256" s="64">
        <v>332</v>
      </c>
      <c r="H256" s="64">
        <v>578.84</v>
      </c>
      <c r="I256" s="32">
        <f>H256/G256</f>
        <v>1.7434939759036145</v>
      </c>
    </row>
    <row r="257" spans="7:9" ht="12.75">
      <c r="G257" s="61"/>
      <c r="H257" s="61"/>
      <c r="I257" s="32"/>
    </row>
    <row r="258" spans="7:9" ht="12.75">
      <c r="G258" s="61"/>
      <c r="H258" s="61"/>
      <c r="I258" s="32"/>
    </row>
    <row r="259" spans="1:9" s="8" customFormat="1" ht="12.75">
      <c r="A259" s="8" t="s">
        <v>328</v>
      </c>
      <c r="G259" s="62">
        <f>SUM(G26,G35,G49,G66,G85,G92,G99,G109,G162,G171,G198,G247,G14,G241,G42)</f>
        <v>7445013.3</v>
      </c>
      <c r="H259" s="62">
        <f>SUM(H26,H35,H49,H66,H85,H92,H99,H109,H162,H171,H198,H247,H14,H241,H42)</f>
        <v>3541551.9699999997</v>
      </c>
      <c r="I259" s="16">
        <f>H259/G259</f>
        <v>0.47569451219113335</v>
      </c>
    </row>
  </sheetData>
  <mergeCells count="2">
    <mergeCell ref="D1:G2"/>
    <mergeCell ref="D3:G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I21"/>
  <sheetViews>
    <sheetView workbookViewId="0" topLeftCell="A1">
      <selection activeCell="J10" sqref="J10"/>
    </sheetView>
  </sheetViews>
  <sheetFormatPr defaultColWidth="9.00390625" defaultRowHeight="12.75"/>
  <sheetData>
    <row r="3" s="105" customFormat="1" ht="15.75">
      <c r="A3" s="105" t="s">
        <v>307</v>
      </c>
    </row>
    <row r="4" s="105" customFormat="1" ht="15.75">
      <c r="A4" s="105" t="s">
        <v>308</v>
      </c>
    </row>
    <row r="5" s="105" customFormat="1" ht="15.75">
      <c r="A5" s="105" t="s">
        <v>309</v>
      </c>
    </row>
    <row r="9" spans="1:9" ht="15">
      <c r="A9" s="108" t="s">
        <v>602</v>
      </c>
      <c r="B9" s="108" t="s">
        <v>603</v>
      </c>
      <c r="C9" s="109"/>
      <c r="D9" s="109"/>
      <c r="E9" s="108" t="s">
        <v>604</v>
      </c>
      <c r="F9" s="108" t="s">
        <v>133</v>
      </c>
      <c r="G9" s="108" t="s">
        <v>310</v>
      </c>
      <c r="H9" s="108" t="s">
        <v>580</v>
      </c>
      <c r="I9" s="110" t="s">
        <v>289</v>
      </c>
    </row>
    <row r="10" spans="7:9" ht="15">
      <c r="G10" s="78" t="s">
        <v>311</v>
      </c>
      <c r="H10" s="108" t="s">
        <v>303</v>
      </c>
      <c r="I10" s="110" t="s">
        <v>608</v>
      </c>
    </row>
    <row r="12" ht="12.75">
      <c r="A12" t="s">
        <v>312</v>
      </c>
    </row>
    <row r="13" ht="12.75">
      <c r="A13" t="s">
        <v>313</v>
      </c>
    </row>
    <row r="14" spans="1:9" ht="12.75">
      <c r="A14" t="s">
        <v>314</v>
      </c>
      <c r="E14">
        <v>750</v>
      </c>
      <c r="F14">
        <v>75095</v>
      </c>
      <c r="G14" s="61">
        <v>6124</v>
      </c>
      <c r="H14" s="61">
        <v>3067</v>
      </c>
      <c r="I14" s="27">
        <f>H14/G14</f>
        <v>0.5008164598301763</v>
      </c>
    </row>
    <row r="16" ht="12.75">
      <c r="A16" t="s">
        <v>315</v>
      </c>
    </row>
    <row r="17" ht="12.75">
      <c r="A17" t="s">
        <v>316</v>
      </c>
    </row>
    <row r="18" ht="12.75">
      <c r="A18" t="s">
        <v>317</v>
      </c>
    </row>
    <row r="19" spans="1:9" ht="12.75">
      <c r="A19" t="s">
        <v>318</v>
      </c>
      <c r="E19">
        <v>900</v>
      </c>
      <c r="F19">
        <v>90002</v>
      </c>
      <c r="G19" s="61">
        <v>11293</v>
      </c>
      <c r="H19" s="61">
        <v>11292.39</v>
      </c>
      <c r="I19" s="27">
        <f>H19/G19</f>
        <v>0.9999459842380235</v>
      </c>
    </row>
    <row r="21" spans="1:9" s="78" customFormat="1" ht="12.75">
      <c r="A21" s="78" t="s">
        <v>319</v>
      </c>
      <c r="G21" s="79">
        <f>SUM(G14,G19)</f>
        <v>17417</v>
      </c>
      <c r="H21" s="79">
        <f>SUM(H14,H19)</f>
        <v>14359.39</v>
      </c>
      <c r="I21" s="86">
        <f>H21/G21</f>
        <v>0.8244468048458402</v>
      </c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8">
      <selection activeCell="M54" sqref="M54"/>
    </sheetView>
  </sheetViews>
  <sheetFormatPr defaultColWidth="9.00390625" defaultRowHeight="12.75"/>
  <cols>
    <col min="1" max="1" width="4.625" style="0" customWidth="1"/>
    <col min="6" max="6" width="6.00390625" style="0" customWidth="1"/>
  </cols>
  <sheetData>
    <row r="1" s="9" customFormat="1" ht="18">
      <c r="A1" s="9" t="s">
        <v>34</v>
      </c>
    </row>
    <row r="2" s="9" customFormat="1" ht="18">
      <c r="A2" s="9" t="s">
        <v>130</v>
      </c>
    </row>
    <row r="3" s="9" customFormat="1" ht="18">
      <c r="A3" s="9" t="s">
        <v>131</v>
      </c>
    </row>
    <row r="4" s="9" customFormat="1" ht="18">
      <c r="A4" s="9" t="s">
        <v>10</v>
      </c>
    </row>
    <row r="7" spans="1:10" s="5" customFormat="1" ht="12.75">
      <c r="A7" s="5" t="s">
        <v>132</v>
      </c>
      <c r="B7" s="5" t="s">
        <v>603</v>
      </c>
      <c r="E7" s="37"/>
      <c r="F7" s="37" t="s">
        <v>604</v>
      </c>
      <c r="G7" s="37" t="s">
        <v>133</v>
      </c>
      <c r="H7" s="5" t="s">
        <v>134</v>
      </c>
      <c r="I7" s="5" t="s">
        <v>135</v>
      </c>
      <c r="J7" s="37" t="s">
        <v>136</v>
      </c>
    </row>
    <row r="8" spans="8:10" ht="12.75">
      <c r="H8" s="37" t="s">
        <v>11</v>
      </c>
      <c r="I8" s="37" t="s">
        <v>12</v>
      </c>
      <c r="J8" s="37" t="s">
        <v>608</v>
      </c>
    </row>
    <row r="9" spans="6:10" ht="12.75">
      <c r="F9" s="37"/>
      <c r="G9" s="37"/>
      <c r="H9" s="63"/>
      <c r="I9" s="63"/>
      <c r="J9" s="37"/>
    </row>
    <row r="10" spans="8:10" ht="12.75">
      <c r="H10" s="72"/>
      <c r="I10" s="72"/>
      <c r="J10" s="37"/>
    </row>
    <row r="11" spans="1:9" ht="12.75">
      <c r="A11" t="s">
        <v>597</v>
      </c>
      <c r="H11" s="61"/>
      <c r="I11" s="61"/>
    </row>
    <row r="12" spans="1:9" ht="12.75">
      <c r="A12" t="s">
        <v>105</v>
      </c>
      <c r="H12" s="61"/>
      <c r="I12" s="61"/>
    </row>
    <row r="13" spans="1:10" ht="12.75">
      <c r="A13" t="s">
        <v>106</v>
      </c>
      <c r="F13">
        <v>750</v>
      </c>
      <c r="G13">
        <v>75020</v>
      </c>
      <c r="H13" s="61">
        <v>18442</v>
      </c>
      <c r="I13" s="61">
        <v>18442</v>
      </c>
      <c r="J13" s="4">
        <f>I13/H13</f>
        <v>1</v>
      </c>
    </row>
    <row r="14" spans="8:9" ht="12.75">
      <c r="H14" s="61"/>
      <c r="I14" s="61"/>
    </row>
    <row r="15" spans="1:10" s="5" customFormat="1" ht="12.75">
      <c r="A15" s="5" t="s">
        <v>107</v>
      </c>
      <c r="H15" s="63">
        <f>SUM(H13)</f>
        <v>18442</v>
      </c>
      <c r="I15" s="63">
        <f>SUM(I13)</f>
        <v>18442</v>
      </c>
      <c r="J15" s="24">
        <f>I15/H15</f>
        <v>1</v>
      </c>
    </row>
    <row r="16" spans="8:9" ht="12.75">
      <c r="H16" s="61"/>
      <c r="I16" s="61"/>
    </row>
    <row r="17" spans="8:9" ht="12.75">
      <c r="H17" s="61"/>
      <c r="I17" s="61"/>
    </row>
    <row r="18" spans="8:9" ht="12.75">
      <c r="H18" s="61"/>
      <c r="I18" s="61"/>
    </row>
    <row r="19" spans="8:9" ht="12.75">
      <c r="H19" s="61"/>
      <c r="I19" s="61"/>
    </row>
    <row r="20" spans="8:9" ht="12.75">
      <c r="H20" s="61"/>
      <c r="I20" s="61"/>
    </row>
    <row r="21" spans="8:9" ht="12.75">
      <c r="H21" s="61"/>
      <c r="I21" s="61"/>
    </row>
    <row r="23" spans="1:10" ht="18">
      <c r="A23" s="9" t="s">
        <v>9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8">
      <c r="A24" s="9" t="s">
        <v>14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8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8">
      <c r="A26" s="9" t="s">
        <v>15</v>
      </c>
      <c r="B26" s="9"/>
      <c r="C26" s="9"/>
      <c r="D26" s="9"/>
      <c r="E26" s="9"/>
      <c r="F26" s="9"/>
      <c r="G26" s="9"/>
      <c r="H26" s="9"/>
      <c r="I26" s="9"/>
      <c r="J26" s="9"/>
    </row>
    <row r="29" spans="1:10" ht="12.75">
      <c r="A29" s="5" t="s">
        <v>132</v>
      </c>
      <c r="B29" s="5" t="s">
        <v>603</v>
      </c>
      <c r="C29" s="5"/>
      <c r="D29" s="5"/>
      <c r="E29" s="37"/>
      <c r="F29" s="37" t="s">
        <v>604</v>
      </c>
      <c r="G29" s="37" t="s">
        <v>133</v>
      </c>
      <c r="H29" s="5" t="s">
        <v>134</v>
      </c>
      <c r="I29" s="5" t="s">
        <v>135</v>
      </c>
      <c r="J29" s="37" t="s">
        <v>136</v>
      </c>
    </row>
    <row r="30" spans="8:10" ht="12.75">
      <c r="H30" s="37" t="s">
        <v>11</v>
      </c>
      <c r="I30" s="37" t="s">
        <v>12</v>
      </c>
      <c r="J30" s="37" t="s">
        <v>608</v>
      </c>
    </row>
    <row r="31" spans="6:10" ht="12.75">
      <c r="F31" s="37"/>
      <c r="G31" s="37"/>
      <c r="H31" s="63"/>
      <c r="I31" s="63"/>
      <c r="J31" s="37"/>
    </row>
    <row r="32" spans="8:10" ht="12.75">
      <c r="H32" s="72"/>
      <c r="I32" s="72"/>
      <c r="J32" s="37"/>
    </row>
    <row r="33" spans="1:9" ht="12.75">
      <c r="A33" t="s">
        <v>16</v>
      </c>
      <c r="H33" s="61"/>
      <c r="I33" s="61"/>
    </row>
    <row r="34" spans="1:9" ht="12.75">
      <c r="A34" t="s">
        <v>17</v>
      </c>
      <c r="H34" s="61"/>
      <c r="I34" s="61"/>
    </row>
    <row r="35" spans="1:9" ht="12.75">
      <c r="A35" t="s">
        <v>18</v>
      </c>
      <c r="H35" s="61"/>
      <c r="I35" s="61"/>
    </row>
    <row r="36" spans="1:10" ht="12.75">
      <c r="A36" t="s">
        <v>19</v>
      </c>
      <c r="F36">
        <v>600</v>
      </c>
      <c r="G36">
        <v>60014</v>
      </c>
      <c r="H36" s="61">
        <v>10000</v>
      </c>
      <c r="I36" s="61">
        <v>0</v>
      </c>
      <c r="J36" s="4">
        <f>I36/H36</f>
        <v>0</v>
      </c>
    </row>
    <row r="37" spans="1:10" ht="12.75">
      <c r="A37" t="s">
        <v>20</v>
      </c>
      <c r="H37" s="61"/>
      <c r="I37" s="61"/>
      <c r="J37" s="4"/>
    </row>
    <row r="38" spans="1:10" ht="12.75">
      <c r="A38" t="s">
        <v>21</v>
      </c>
      <c r="H38" s="61"/>
      <c r="I38" s="61"/>
      <c r="J38" s="4"/>
    </row>
    <row r="39" spans="1:10" ht="12.75">
      <c r="A39" t="s">
        <v>22</v>
      </c>
      <c r="F39">
        <v>754</v>
      </c>
      <c r="G39">
        <v>75404</v>
      </c>
      <c r="H39" s="61">
        <v>20000</v>
      </c>
      <c r="I39" s="61">
        <v>0</v>
      </c>
      <c r="J39" s="4">
        <v>0</v>
      </c>
    </row>
    <row r="40" spans="8:10" ht="12.75">
      <c r="H40" s="61"/>
      <c r="I40" s="61"/>
      <c r="J40" s="4"/>
    </row>
    <row r="41" spans="8:10" ht="12.75">
      <c r="H41" s="61"/>
      <c r="I41" s="61"/>
      <c r="J41" s="4"/>
    </row>
    <row r="42" spans="8:10" ht="12.75">
      <c r="H42" s="61"/>
      <c r="I42" s="61"/>
      <c r="J42" s="4"/>
    </row>
    <row r="43" spans="8:10" ht="12.75">
      <c r="H43" s="61"/>
      <c r="I43" s="61"/>
      <c r="J43" s="4"/>
    </row>
    <row r="44" spans="8:9" ht="12.75">
      <c r="H44" s="61"/>
      <c r="I44" s="61"/>
    </row>
    <row r="45" spans="1:10" ht="12.75">
      <c r="A45" s="5" t="s">
        <v>107</v>
      </c>
      <c r="B45" s="5"/>
      <c r="C45" s="5"/>
      <c r="D45" s="5"/>
      <c r="E45" s="5"/>
      <c r="F45" s="5"/>
      <c r="G45" s="5"/>
      <c r="H45" s="63">
        <f>SUM(H36,H39)</f>
        <v>30000</v>
      </c>
      <c r="I45" s="63">
        <f>SUM(I36)</f>
        <v>0</v>
      </c>
      <c r="J45" s="24">
        <f>I45/H45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4"/>
  <sheetViews>
    <sheetView workbookViewId="0" topLeftCell="A466">
      <selection activeCell="L489" sqref="L489"/>
    </sheetView>
  </sheetViews>
  <sheetFormatPr defaultColWidth="9.00390625" defaultRowHeight="12.75"/>
  <cols>
    <col min="7" max="7" width="11.625" style="1" customWidth="1"/>
    <col min="8" max="8" width="12.125" style="1" customWidth="1"/>
    <col min="9" max="9" width="7.125" style="27" customWidth="1"/>
    <col min="15" max="15" width="8.375" style="0" customWidth="1"/>
  </cols>
  <sheetData>
    <row r="1" spans="1:9" s="2" customFormat="1" ht="20.25">
      <c r="A1" s="2" t="s">
        <v>612</v>
      </c>
      <c r="G1" s="67"/>
      <c r="H1" s="67"/>
      <c r="I1" s="26"/>
    </row>
    <row r="2" spans="1:9" s="2" customFormat="1" ht="20.25">
      <c r="A2" s="2" t="s">
        <v>158</v>
      </c>
      <c r="G2" s="67"/>
      <c r="H2" s="67"/>
      <c r="I2" s="26"/>
    </row>
    <row r="3" spans="7:8" ht="12.75">
      <c r="G3" s="61"/>
      <c r="H3" s="61"/>
    </row>
    <row r="4" spans="7:8" ht="12.75">
      <c r="G4" s="61"/>
      <c r="H4" s="61"/>
    </row>
    <row r="5" spans="1:9" s="3" customFormat="1" ht="15">
      <c r="A5" s="3" t="s">
        <v>505</v>
      </c>
      <c r="G5" s="68" t="s">
        <v>507</v>
      </c>
      <c r="H5" s="68" t="s">
        <v>565</v>
      </c>
      <c r="I5" s="28" t="s">
        <v>534</v>
      </c>
    </row>
    <row r="6" spans="7:9" s="3" customFormat="1" ht="15">
      <c r="G6" s="69" t="s">
        <v>352</v>
      </c>
      <c r="H6" s="69" t="s">
        <v>352</v>
      </c>
      <c r="I6" s="28" t="s">
        <v>506</v>
      </c>
    </row>
    <row r="7" spans="7:8" ht="13.5" customHeight="1">
      <c r="G7" s="61"/>
      <c r="H7" s="61"/>
    </row>
    <row r="8" spans="1:9" s="5" customFormat="1" ht="12.75">
      <c r="A8" s="5" t="s">
        <v>329</v>
      </c>
      <c r="G8" s="62">
        <f>SUM(G15,G9,G19)</f>
        <v>170221.09999999998</v>
      </c>
      <c r="H8" s="62">
        <f>SUM(H9,H19,H15)</f>
        <v>129255.87999999999</v>
      </c>
      <c r="I8" s="29">
        <f>H8/G8</f>
        <v>0.7593411157606196</v>
      </c>
    </row>
    <row r="9" spans="1:9" s="5" customFormat="1" ht="12.75">
      <c r="A9" s="5" t="s">
        <v>70</v>
      </c>
      <c r="G9" s="63">
        <f>SUM(G13,G14)</f>
        <v>30000</v>
      </c>
      <c r="H9" s="63">
        <f>SUM(H13,H14)</f>
        <v>0</v>
      </c>
      <c r="I9" s="30">
        <v>0</v>
      </c>
    </row>
    <row r="10" spans="1:9" s="7" customFormat="1" ht="12.75">
      <c r="A10" s="7" t="s">
        <v>159</v>
      </c>
      <c r="G10" s="64"/>
      <c r="H10" s="64"/>
      <c r="I10" s="31"/>
    </row>
    <row r="11" spans="1:9" s="7" customFormat="1" ht="12.75">
      <c r="A11" s="7" t="s">
        <v>160</v>
      </c>
      <c r="G11" s="64"/>
      <c r="H11" s="64"/>
      <c r="I11" s="31"/>
    </row>
    <row r="12" spans="1:9" s="7" customFormat="1" ht="12.75">
      <c r="A12" s="7" t="s">
        <v>161</v>
      </c>
      <c r="G12" s="64"/>
      <c r="H12" s="64"/>
      <c r="I12" s="31"/>
    </row>
    <row r="13" spans="1:9" s="7" customFormat="1" ht="12.75">
      <c r="A13" s="7" t="s">
        <v>162</v>
      </c>
      <c r="G13" s="64">
        <v>10000</v>
      </c>
      <c r="H13" s="64">
        <v>0</v>
      </c>
      <c r="I13" s="31">
        <v>0</v>
      </c>
    </row>
    <row r="14" spans="1:9" s="7" customFormat="1" ht="12.75">
      <c r="A14" s="7" t="s">
        <v>672</v>
      </c>
      <c r="G14" s="64">
        <v>20000</v>
      </c>
      <c r="H14" s="64">
        <v>0</v>
      </c>
      <c r="I14" s="31">
        <v>0</v>
      </c>
    </row>
    <row r="15" spans="1:9" s="5" customFormat="1" ht="12.75">
      <c r="A15" s="5" t="s">
        <v>330</v>
      </c>
      <c r="G15" s="63">
        <f>SUM(G18)</f>
        <v>19400</v>
      </c>
      <c r="H15" s="63">
        <f>SUM(H18)</f>
        <v>9181.81</v>
      </c>
      <c r="I15" s="30">
        <f>H15/G15</f>
        <v>0.47328917525773195</v>
      </c>
    </row>
    <row r="16" spans="1:8" ht="12.75">
      <c r="A16" t="s">
        <v>331</v>
      </c>
      <c r="G16" s="61"/>
      <c r="H16" s="61"/>
    </row>
    <row r="17" spans="1:8" ht="12.75">
      <c r="A17" t="s">
        <v>332</v>
      </c>
      <c r="G17" s="61"/>
      <c r="H17" s="61"/>
    </row>
    <row r="18" spans="1:9" s="7" customFormat="1" ht="12.75">
      <c r="A18" s="7" t="s">
        <v>333</v>
      </c>
      <c r="G18" s="64">
        <v>19400</v>
      </c>
      <c r="H18" s="64">
        <v>9181.81</v>
      </c>
      <c r="I18" s="31">
        <f>H18/G18</f>
        <v>0.47328917525773195</v>
      </c>
    </row>
    <row r="19" spans="1:9" s="5" customFormat="1" ht="12.75">
      <c r="A19" s="5" t="s">
        <v>71</v>
      </c>
      <c r="G19" s="63">
        <f>SUM(G20:G26)</f>
        <v>120821.09999999999</v>
      </c>
      <c r="H19" s="63">
        <f>SUM(H20:H26)</f>
        <v>120074.06999999999</v>
      </c>
      <c r="I19" s="30">
        <f>H19/G19</f>
        <v>0.9938170567889218</v>
      </c>
    </row>
    <row r="20" spans="1:9" s="7" customFormat="1" ht="12.75">
      <c r="A20" s="7" t="s">
        <v>699</v>
      </c>
      <c r="G20" s="64">
        <v>874.65</v>
      </c>
      <c r="H20" s="64">
        <v>333.12</v>
      </c>
      <c r="I20" s="31">
        <f>H20/G20</f>
        <v>0.3808609157948894</v>
      </c>
    </row>
    <row r="21" spans="1:9" s="7" customFormat="1" ht="12.75">
      <c r="A21" s="7" t="s">
        <v>694</v>
      </c>
      <c r="G21" s="64">
        <v>784.61</v>
      </c>
      <c r="H21" s="64">
        <v>749.65</v>
      </c>
      <c r="I21" s="31">
        <f>H21/G21</f>
        <v>0.955442831470412</v>
      </c>
    </row>
    <row r="22" spans="1:9" s="7" customFormat="1" ht="12.75">
      <c r="A22" s="7" t="s">
        <v>72</v>
      </c>
      <c r="G22" s="64">
        <v>118452.06</v>
      </c>
      <c r="H22" s="64">
        <v>118452.06</v>
      </c>
      <c r="I22" s="31">
        <f>H22/G22</f>
        <v>1</v>
      </c>
    </row>
    <row r="23" spans="1:9" s="7" customFormat="1" ht="12.75">
      <c r="A23" s="7" t="s">
        <v>73</v>
      </c>
      <c r="G23" s="64"/>
      <c r="H23" s="64"/>
      <c r="I23" s="31"/>
    </row>
    <row r="24" spans="1:9" s="7" customFormat="1" ht="12.75">
      <c r="A24" s="7" t="s">
        <v>74</v>
      </c>
      <c r="G24" s="64">
        <v>426.41</v>
      </c>
      <c r="H24" s="64">
        <v>301.34</v>
      </c>
      <c r="I24" s="31">
        <f>H24/G24</f>
        <v>0.7066907436504771</v>
      </c>
    </row>
    <row r="25" spans="1:9" s="7" customFormat="1" ht="12.75">
      <c r="A25" s="7" t="s">
        <v>75</v>
      </c>
      <c r="G25" s="64"/>
      <c r="H25" s="64"/>
      <c r="I25" s="31"/>
    </row>
    <row r="26" spans="1:9" s="7" customFormat="1" ht="12.75">
      <c r="A26" s="7" t="s">
        <v>76</v>
      </c>
      <c r="G26" s="64">
        <v>283.37</v>
      </c>
      <c r="H26" s="64">
        <v>237.9</v>
      </c>
      <c r="I26" s="31">
        <f>H26/G26</f>
        <v>0.8395384126760066</v>
      </c>
    </row>
    <row r="27" spans="1:9" s="5" customFormat="1" ht="12.75">
      <c r="A27" s="5" t="s">
        <v>221</v>
      </c>
      <c r="G27" s="63"/>
      <c r="H27" s="63"/>
      <c r="I27" s="30"/>
    </row>
    <row r="28" spans="1:9" s="5" customFormat="1" ht="12.75">
      <c r="A28" s="5" t="s">
        <v>222</v>
      </c>
      <c r="G28" s="62">
        <f>SUM(G29)</f>
        <v>339099</v>
      </c>
      <c r="H28" s="62">
        <f>SUM(H29)</f>
        <v>176760.25</v>
      </c>
      <c r="I28" s="29">
        <f>H28/G28</f>
        <v>0.5212644389986405</v>
      </c>
    </row>
    <row r="29" spans="1:9" s="5" customFormat="1" ht="12.75">
      <c r="A29" s="5" t="s">
        <v>334</v>
      </c>
      <c r="G29" s="63">
        <f>SUM(G30:G46)</f>
        <v>339099</v>
      </c>
      <c r="H29" s="63">
        <f>SUM(H30:H46)</f>
        <v>176760.25</v>
      </c>
      <c r="I29" s="30">
        <f>H29/G29</f>
        <v>0.5212644389986405</v>
      </c>
    </row>
    <row r="30" spans="1:8" ht="12.75">
      <c r="A30" t="s">
        <v>52</v>
      </c>
      <c r="G30" s="61"/>
      <c r="H30" s="61"/>
    </row>
    <row r="31" spans="1:9" ht="12.75">
      <c r="A31" t="s">
        <v>335</v>
      </c>
      <c r="G31" s="61">
        <v>1500</v>
      </c>
      <c r="H31" s="61">
        <v>587.53</v>
      </c>
      <c r="I31" s="27">
        <f aca="true" t="shared" si="0" ref="I31:I42">H31/G31</f>
        <v>0.3916866666666666</v>
      </c>
    </row>
    <row r="32" spans="1:9" ht="12.75">
      <c r="A32" t="s">
        <v>336</v>
      </c>
      <c r="G32" s="61">
        <v>61859</v>
      </c>
      <c r="H32" s="61">
        <v>45593.1</v>
      </c>
      <c r="I32" s="27">
        <f t="shared" si="0"/>
        <v>0.7370487722077628</v>
      </c>
    </row>
    <row r="33" spans="1:9" ht="12.75">
      <c r="A33" t="s">
        <v>337</v>
      </c>
      <c r="G33" s="61">
        <v>2571</v>
      </c>
      <c r="H33" s="61">
        <v>2054.01</v>
      </c>
      <c r="I33" s="27">
        <f t="shared" si="0"/>
        <v>0.7989148191365228</v>
      </c>
    </row>
    <row r="34" spans="1:9" ht="12.75">
      <c r="A34" t="s">
        <v>338</v>
      </c>
      <c r="G34" s="61">
        <v>5122</v>
      </c>
      <c r="H34" s="61">
        <v>3586.31</v>
      </c>
      <c r="I34" s="27">
        <f t="shared" si="0"/>
        <v>0.7001776649746193</v>
      </c>
    </row>
    <row r="35" spans="1:9" ht="12.75">
      <c r="A35" t="s">
        <v>339</v>
      </c>
      <c r="G35" s="61">
        <v>827</v>
      </c>
      <c r="H35" s="61">
        <v>579.72</v>
      </c>
      <c r="I35" s="27">
        <f t="shared" si="0"/>
        <v>0.7009915356711004</v>
      </c>
    </row>
    <row r="36" spans="1:9" ht="12.75">
      <c r="A36" t="s">
        <v>340</v>
      </c>
      <c r="G36" s="61">
        <v>10635</v>
      </c>
      <c r="H36" s="61">
        <v>1733.69</v>
      </c>
      <c r="I36" s="27">
        <f t="shared" si="0"/>
        <v>0.1630173953925717</v>
      </c>
    </row>
    <row r="37" spans="1:9" ht="12.75">
      <c r="A37" t="s">
        <v>341</v>
      </c>
      <c r="G37" s="61">
        <v>42080</v>
      </c>
      <c r="H37" s="61">
        <v>20415.42</v>
      </c>
      <c r="I37" s="27">
        <f t="shared" si="0"/>
        <v>0.4851573193916349</v>
      </c>
    </row>
    <row r="38" spans="1:9" ht="12.75">
      <c r="A38" t="s">
        <v>342</v>
      </c>
      <c r="G38" s="61">
        <v>10000</v>
      </c>
      <c r="H38" s="61">
        <v>8862.45</v>
      </c>
      <c r="I38" s="27">
        <f t="shared" si="0"/>
        <v>0.8862450000000001</v>
      </c>
    </row>
    <row r="39" spans="1:9" ht="12.75">
      <c r="A39" t="s">
        <v>163</v>
      </c>
      <c r="G39" s="61">
        <v>40</v>
      </c>
      <c r="H39" s="61">
        <v>39</v>
      </c>
      <c r="I39" s="27">
        <f t="shared" si="0"/>
        <v>0.975</v>
      </c>
    </row>
    <row r="40" spans="1:9" ht="12.75">
      <c r="A40" t="s">
        <v>343</v>
      </c>
      <c r="G40" s="61">
        <v>7800</v>
      </c>
      <c r="H40" s="61">
        <v>2278.16</v>
      </c>
      <c r="I40" s="27">
        <f t="shared" si="0"/>
        <v>0.29207179487179485</v>
      </c>
    </row>
    <row r="41" spans="1:9" ht="12.75">
      <c r="A41" t="s">
        <v>344</v>
      </c>
      <c r="G41" s="61">
        <v>3429</v>
      </c>
      <c r="H41" s="61">
        <v>1353.99</v>
      </c>
      <c r="I41" s="27">
        <f t="shared" si="0"/>
        <v>0.39486439195100614</v>
      </c>
    </row>
    <row r="42" spans="1:9" ht="12.75">
      <c r="A42" t="s">
        <v>345</v>
      </c>
      <c r="G42" s="61">
        <v>14700</v>
      </c>
      <c r="H42" s="61">
        <v>5164.56</v>
      </c>
      <c r="I42" s="27">
        <f t="shared" si="0"/>
        <v>0.351330612244898</v>
      </c>
    </row>
    <row r="43" spans="1:8" ht="12.75">
      <c r="A43" t="s">
        <v>346</v>
      </c>
      <c r="G43" s="61"/>
      <c r="H43" s="61"/>
    </row>
    <row r="44" spans="1:9" ht="12.75">
      <c r="A44" t="s">
        <v>347</v>
      </c>
      <c r="G44" s="61">
        <v>1058</v>
      </c>
      <c r="H44" s="61">
        <v>794</v>
      </c>
      <c r="I44" s="27">
        <f>H44/G44</f>
        <v>0.7504725897920604</v>
      </c>
    </row>
    <row r="45" spans="2:8" ht="12.75">
      <c r="B45" s="50">
        <v>6050</v>
      </c>
      <c r="C45" t="s">
        <v>637</v>
      </c>
      <c r="G45" s="61"/>
      <c r="H45" s="61"/>
    </row>
    <row r="46" spans="3:9" ht="12.75">
      <c r="C46" t="s">
        <v>638</v>
      </c>
      <c r="G46" s="61">
        <v>177478</v>
      </c>
      <c r="H46" s="61">
        <v>83718.31</v>
      </c>
      <c r="I46" s="27">
        <f aca="true" t="shared" si="1" ref="I46:I58">H46/G46</f>
        <v>0.4717109162825815</v>
      </c>
    </row>
    <row r="47" spans="1:9" s="5" customFormat="1" ht="12.75">
      <c r="A47" s="5" t="s">
        <v>348</v>
      </c>
      <c r="G47" s="62">
        <f>SUM(G53,G61,G48)</f>
        <v>767436</v>
      </c>
      <c r="H47" s="62">
        <f>SUM(H53,H61,H48)</f>
        <v>17441.3</v>
      </c>
      <c r="I47" s="29">
        <f t="shared" si="1"/>
        <v>0.022726715973709857</v>
      </c>
    </row>
    <row r="48" spans="1:9" s="5" customFormat="1" ht="12.75">
      <c r="A48" s="5" t="s">
        <v>164</v>
      </c>
      <c r="G48" s="63">
        <f>SUM(G52)</f>
        <v>10000</v>
      </c>
      <c r="H48" s="63">
        <f>SUM(H52)</f>
        <v>0</v>
      </c>
      <c r="I48" s="30">
        <v>0</v>
      </c>
    </row>
    <row r="49" spans="1:9" s="83" customFormat="1" ht="12.75">
      <c r="A49" s="75" t="s">
        <v>165</v>
      </c>
      <c r="B49" s="75"/>
      <c r="C49" s="75"/>
      <c r="D49" s="75"/>
      <c r="E49" s="75"/>
      <c r="F49" s="75"/>
      <c r="G49" s="81"/>
      <c r="H49" s="81"/>
      <c r="I49" s="84"/>
    </row>
    <row r="50" spans="1:9" s="83" customFormat="1" ht="12.75">
      <c r="A50" s="75" t="s">
        <v>166</v>
      </c>
      <c r="B50" s="75"/>
      <c r="C50" s="75"/>
      <c r="D50" s="75"/>
      <c r="E50" s="75"/>
      <c r="F50" s="75"/>
      <c r="G50" s="81"/>
      <c r="H50" s="81"/>
      <c r="I50" s="84"/>
    </row>
    <row r="51" spans="1:9" s="83" customFormat="1" ht="12.75">
      <c r="A51" s="75" t="s">
        <v>167</v>
      </c>
      <c r="B51" s="75"/>
      <c r="C51" s="75"/>
      <c r="D51" s="75"/>
      <c r="E51" s="75"/>
      <c r="F51" s="75"/>
      <c r="G51" s="81"/>
      <c r="H51" s="81"/>
      <c r="I51" s="84"/>
    </row>
    <row r="52" spans="1:9" s="83" customFormat="1" ht="12.75">
      <c r="A52" s="75" t="s">
        <v>168</v>
      </c>
      <c r="B52" s="75"/>
      <c r="C52" s="75"/>
      <c r="D52" s="75"/>
      <c r="E52" s="75"/>
      <c r="F52" s="75"/>
      <c r="G52" s="76">
        <v>10000</v>
      </c>
      <c r="H52" s="76">
        <v>0</v>
      </c>
      <c r="I52" s="85">
        <v>0</v>
      </c>
    </row>
    <row r="53" spans="1:9" s="5" customFormat="1" ht="12.75">
      <c r="A53" s="5" t="s">
        <v>349</v>
      </c>
      <c r="G53" s="63">
        <f>SUM(G54:G60)</f>
        <v>741636</v>
      </c>
      <c r="H53" s="63">
        <f>SUM(H54:H60)</f>
        <v>4141.3</v>
      </c>
      <c r="I53" s="30">
        <f t="shared" si="1"/>
        <v>0.005584006170142766</v>
      </c>
    </row>
    <row r="54" spans="1:9" s="7" customFormat="1" ht="12.75">
      <c r="A54" s="7" t="s">
        <v>363</v>
      </c>
      <c r="G54" s="64">
        <v>198</v>
      </c>
      <c r="H54" s="64">
        <v>71.3</v>
      </c>
      <c r="I54" s="31">
        <f t="shared" si="1"/>
        <v>0.3601010101010101</v>
      </c>
    </row>
    <row r="55" spans="1:9" s="7" customFormat="1" ht="12.75">
      <c r="A55" s="7" t="s">
        <v>147</v>
      </c>
      <c r="G55" s="64">
        <v>1302</v>
      </c>
      <c r="H55" s="64">
        <v>500</v>
      </c>
      <c r="I55" s="31">
        <f t="shared" si="1"/>
        <v>0.38402457757296465</v>
      </c>
    </row>
    <row r="56" spans="1:9" s="7" customFormat="1" ht="12.75">
      <c r="A56" s="7" t="s">
        <v>340</v>
      </c>
      <c r="G56" s="64">
        <v>1112</v>
      </c>
      <c r="H56" s="64">
        <v>270</v>
      </c>
      <c r="I56" s="31">
        <f t="shared" si="1"/>
        <v>0.24280575539568344</v>
      </c>
    </row>
    <row r="57" spans="1:9" s="7" customFormat="1" ht="12.75">
      <c r="A57" s="7" t="s">
        <v>342</v>
      </c>
      <c r="G57" s="64">
        <v>15200</v>
      </c>
      <c r="H57" s="64">
        <v>3300</v>
      </c>
      <c r="I57" s="31">
        <f t="shared" si="1"/>
        <v>0.21710526315789475</v>
      </c>
    </row>
    <row r="58" spans="1:9" ht="12.75">
      <c r="A58" t="s">
        <v>343</v>
      </c>
      <c r="G58" s="61">
        <v>9775</v>
      </c>
      <c r="H58" s="61">
        <v>0</v>
      </c>
      <c r="I58" s="27">
        <f t="shared" si="1"/>
        <v>0</v>
      </c>
    </row>
    <row r="59" spans="1:8" ht="12.75">
      <c r="A59" t="s">
        <v>389</v>
      </c>
      <c r="G59" s="61"/>
      <c r="H59" s="61"/>
    </row>
    <row r="60" spans="1:9" ht="12.75">
      <c r="A60" t="s">
        <v>390</v>
      </c>
      <c r="G60" s="61">
        <v>714049</v>
      </c>
      <c r="H60" s="61">
        <v>0</v>
      </c>
      <c r="I60" s="27">
        <f>H60/G60</f>
        <v>0</v>
      </c>
    </row>
    <row r="61" spans="1:9" s="5" customFormat="1" ht="12.75">
      <c r="A61" s="5" t="s">
        <v>77</v>
      </c>
      <c r="G61" s="63">
        <f>SUM(G62,G63,G65)</f>
        <v>15800</v>
      </c>
      <c r="H61" s="63">
        <f>SUM(H62,H63,H65)</f>
        <v>13300</v>
      </c>
      <c r="I61" s="30">
        <f>H61/G61</f>
        <v>0.8417721518987342</v>
      </c>
    </row>
    <row r="62" spans="1:9" s="7" customFormat="1" ht="12.75">
      <c r="A62" s="7" t="s">
        <v>78</v>
      </c>
      <c r="G62" s="64">
        <v>5300</v>
      </c>
      <c r="H62" s="64">
        <v>3300</v>
      </c>
      <c r="I62" s="31">
        <f>H62/G62</f>
        <v>0.6226415094339622</v>
      </c>
    </row>
    <row r="63" spans="1:9" s="7" customFormat="1" ht="12.75">
      <c r="A63" s="7" t="s">
        <v>694</v>
      </c>
      <c r="G63" s="64">
        <v>500</v>
      </c>
      <c r="H63" s="64">
        <v>0</v>
      </c>
      <c r="I63" s="31">
        <v>0</v>
      </c>
    </row>
    <row r="64" spans="1:8" ht="12.75">
      <c r="A64" t="s">
        <v>389</v>
      </c>
      <c r="G64" s="61"/>
      <c r="H64" s="61"/>
    </row>
    <row r="65" spans="1:9" ht="12.75">
      <c r="A65" t="s">
        <v>390</v>
      </c>
      <c r="G65" s="61">
        <v>10000</v>
      </c>
      <c r="H65" s="61">
        <v>10000</v>
      </c>
      <c r="I65" s="27">
        <f>H65/G65</f>
        <v>1</v>
      </c>
    </row>
    <row r="66" spans="1:9" s="5" customFormat="1" ht="12.75">
      <c r="A66" s="5" t="s">
        <v>224</v>
      </c>
      <c r="G66" s="62">
        <f>SUM(G68)</f>
        <v>455490</v>
      </c>
      <c r="H66" s="62">
        <f>SUM(H68)</f>
        <v>45762.619999999995</v>
      </c>
      <c r="I66" s="29">
        <f>H66/G66</f>
        <v>0.10046898943994378</v>
      </c>
    </row>
    <row r="67" spans="1:9" s="5" customFormat="1" ht="12.75">
      <c r="A67" s="5" t="s">
        <v>355</v>
      </c>
      <c r="G67" s="63"/>
      <c r="H67" s="63"/>
      <c r="I67" s="30"/>
    </row>
    <row r="68" spans="1:9" s="5" customFormat="1" ht="12.75">
      <c r="A68" s="5" t="s">
        <v>356</v>
      </c>
      <c r="G68" s="63">
        <f>SUM(G69:G74)</f>
        <v>455490</v>
      </c>
      <c r="H68" s="63">
        <f>SUM(H69:H74)</f>
        <v>45762.619999999995</v>
      </c>
      <c r="I68" s="30">
        <f aca="true" t="shared" si="2" ref="I68:I75">H68/G68</f>
        <v>0.10046898943994378</v>
      </c>
    </row>
    <row r="69" spans="1:9" ht="12.75">
      <c r="A69" t="s">
        <v>341</v>
      </c>
      <c r="G69" s="61">
        <v>540</v>
      </c>
      <c r="H69" s="61">
        <v>73.58</v>
      </c>
      <c r="I69" s="27">
        <f t="shared" si="2"/>
        <v>0.13625925925925925</v>
      </c>
    </row>
    <row r="70" spans="1:9" s="7" customFormat="1" ht="12.75">
      <c r="A70" s="7" t="s">
        <v>343</v>
      </c>
      <c r="G70" s="64">
        <v>1500</v>
      </c>
      <c r="H70" s="64">
        <v>115.84</v>
      </c>
      <c r="I70" s="31">
        <f>H70/G70</f>
        <v>0.07722666666666667</v>
      </c>
    </row>
    <row r="71" spans="1:9" s="7" customFormat="1" ht="12.75">
      <c r="A71" s="7" t="s">
        <v>345</v>
      </c>
      <c r="G71" s="64">
        <v>1050</v>
      </c>
      <c r="H71" s="64">
        <v>0</v>
      </c>
      <c r="I71" s="31">
        <f t="shared" si="2"/>
        <v>0</v>
      </c>
    </row>
    <row r="72" spans="1:9" ht="12.75">
      <c r="A72" t="s">
        <v>539</v>
      </c>
      <c r="G72" s="61">
        <v>178000</v>
      </c>
      <c r="H72" s="61">
        <v>45527</v>
      </c>
      <c r="I72" s="27">
        <f t="shared" si="2"/>
        <v>0.25576966292134834</v>
      </c>
    </row>
    <row r="73" spans="1:8" ht="12.75">
      <c r="A73" t="s">
        <v>389</v>
      </c>
      <c r="G73" s="61"/>
      <c r="H73" s="61"/>
    </row>
    <row r="74" spans="1:9" ht="12.75">
      <c r="A74" t="s">
        <v>390</v>
      </c>
      <c r="G74" s="61">
        <v>274400</v>
      </c>
      <c r="H74" s="61">
        <v>46.2</v>
      </c>
      <c r="I74" s="27">
        <f>H74/G74</f>
        <v>0.00016836734693877553</v>
      </c>
    </row>
    <row r="75" spans="1:9" ht="12.75">
      <c r="A75" s="5" t="s">
        <v>566</v>
      </c>
      <c r="B75" s="5"/>
      <c r="C75" s="5"/>
      <c r="D75" s="5"/>
      <c r="E75" s="5"/>
      <c r="F75" s="5"/>
      <c r="G75" s="62">
        <f>SUM(G77,G80)</f>
        <v>126527</v>
      </c>
      <c r="H75" s="62">
        <f>SUM(H77,H80)</f>
        <v>8106.75</v>
      </c>
      <c r="I75" s="29">
        <f t="shared" si="2"/>
        <v>0.0640713049388668</v>
      </c>
    </row>
    <row r="76" spans="1:9" ht="12.75">
      <c r="A76" s="5" t="s">
        <v>639</v>
      </c>
      <c r="B76" s="5"/>
      <c r="C76" s="5"/>
      <c r="D76" s="5"/>
      <c r="E76" s="5"/>
      <c r="F76" s="5"/>
      <c r="G76" s="62"/>
      <c r="H76" s="62"/>
      <c r="I76" s="29"/>
    </row>
    <row r="77" spans="1:9" ht="12.75">
      <c r="A77" s="5" t="s">
        <v>640</v>
      </c>
      <c r="B77" s="5"/>
      <c r="C77" s="5"/>
      <c r="D77" s="5"/>
      <c r="E77" s="5"/>
      <c r="F77" s="5"/>
      <c r="G77" s="63">
        <f>SUM(G78)</f>
        <v>120127</v>
      </c>
      <c r="H77" s="63">
        <f>SUM(H78)</f>
        <v>3106.15</v>
      </c>
      <c r="I77" s="30">
        <f>H77/G77</f>
        <v>0.025857217777851774</v>
      </c>
    </row>
    <row r="78" spans="1:9" s="7" customFormat="1" ht="12.75">
      <c r="A78" s="7" t="s">
        <v>343</v>
      </c>
      <c r="G78" s="64">
        <v>120127</v>
      </c>
      <c r="H78" s="64">
        <v>3106.15</v>
      </c>
      <c r="I78" s="31">
        <f>H78/G78</f>
        <v>0.025857217777851774</v>
      </c>
    </row>
    <row r="79" spans="1:9" ht="12.75">
      <c r="A79" s="5" t="s">
        <v>567</v>
      </c>
      <c r="B79" s="5"/>
      <c r="C79" s="5"/>
      <c r="D79" s="5"/>
      <c r="E79" s="5"/>
      <c r="F79" s="5"/>
      <c r="G79" s="61"/>
      <c r="H79" s="61"/>
      <c r="I79" s="29"/>
    </row>
    <row r="80" spans="1:9" ht="12.75">
      <c r="A80" s="5" t="s">
        <v>568</v>
      </c>
      <c r="B80" s="5"/>
      <c r="C80" s="5"/>
      <c r="D80" s="5"/>
      <c r="E80" s="5"/>
      <c r="F80" s="5"/>
      <c r="G80" s="63">
        <f>SUM(G81)</f>
        <v>6400</v>
      </c>
      <c r="H80" s="63">
        <f>SUM(H81)</f>
        <v>5000.6</v>
      </c>
      <c r="I80" s="30">
        <f>H80/G80</f>
        <v>0.78134375</v>
      </c>
    </row>
    <row r="81" spans="1:9" ht="12.75">
      <c r="A81" t="s">
        <v>343</v>
      </c>
      <c r="G81" s="61">
        <v>6400</v>
      </c>
      <c r="H81" s="61">
        <v>5000.6</v>
      </c>
      <c r="I81" s="31">
        <f>H81/G81</f>
        <v>0.78134375</v>
      </c>
    </row>
    <row r="82" spans="1:9" s="5" customFormat="1" ht="12.75">
      <c r="A82" s="5" t="s">
        <v>357</v>
      </c>
      <c r="G82" s="73">
        <f>SUM(G83,G92,G97,G141,G87,G130)</f>
        <v>1524770</v>
      </c>
      <c r="H82" s="62">
        <f>SUM(H83,H92,H97,H141,H87,H130)</f>
        <v>691946.6</v>
      </c>
      <c r="I82" s="29">
        <f>H82/G82</f>
        <v>0.4538039179679558</v>
      </c>
    </row>
    <row r="83" spans="1:9" s="5" customFormat="1" ht="12.75">
      <c r="A83" s="5" t="s">
        <v>358</v>
      </c>
      <c r="G83" s="63">
        <f>SUM(G84:G86)</f>
        <v>23433</v>
      </c>
      <c r="H83" s="63">
        <f>SUM(H84:H86)</f>
        <v>12200</v>
      </c>
      <c r="I83" s="30">
        <f aca="true" t="shared" si="3" ref="I83:I97">H83/G83</f>
        <v>0.5206332949259591</v>
      </c>
    </row>
    <row r="84" spans="1:9" ht="12.75">
      <c r="A84" t="s">
        <v>359</v>
      </c>
      <c r="G84" s="61">
        <v>19919</v>
      </c>
      <c r="H84" s="61">
        <v>10372</v>
      </c>
      <c r="I84" s="27">
        <f t="shared" si="3"/>
        <v>0.5207088709272554</v>
      </c>
    </row>
    <row r="85" spans="1:9" ht="12.75">
      <c r="A85" t="s">
        <v>338</v>
      </c>
      <c r="G85" s="61">
        <v>3026</v>
      </c>
      <c r="H85" s="61">
        <v>1575</v>
      </c>
      <c r="I85" s="27">
        <f t="shared" si="3"/>
        <v>0.5204890945142102</v>
      </c>
    </row>
    <row r="86" spans="1:9" ht="12.75">
      <c r="A86" t="s">
        <v>339</v>
      </c>
      <c r="G86" s="61">
        <v>488</v>
      </c>
      <c r="H86" s="61">
        <v>253</v>
      </c>
      <c r="I86" s="27">
        <f t="shared" si="3"/>
        <v>0.5184426229508197</v>
      </c>
    </row>
    <row r="87" spans="1:9" ht="12.75">
      <c r="A87" t="s">
        <v>141</v>
      </c>
      <c r="G87" s="63">
        <f>SUM(G91)</f>
        <v>18442</v>
      </c>
      <c r="H87" s="63">
        <f>SUM(H91)</f>
        <v>18442</v>
      </c>
      <c r="I87" s="30">
        <f>H87/G87</f>
        <v>1</v>
      </c>
    </row>
    <row r="88" spans="1:8" ht="12.75">
      <c r="A88" t="s">
        <v>142</v>
      </c>
      <c r="G88" s="61"/>
      <c r="H88" s="61"/>
    </row>
    <row r="89" spans="1:8" ht="12.75">
      <c r="A89" t="s">
        <v>494</v>
      </c>
      <c r="G89" s="61"/>
      <c r="H89" s="61"/>
    </row>
    <row r="90" spans="1:8" ht="12.75">
      <c r="A90" t="s">
        <v>99</v>
      </c>
      <c r="G90" s="61"/>
      <c r="H90" s="61"/>
    </row>
    <row r="91" spans="1:9" ht="12.75">
      <c r="A91" t="s">
        <v>496</v>
      </c>
      <c r="G91" s="61">
        <v>18442</v>
      </c>
      <c r="H91" s="61">
        <v>18442</v>
      </c>
      <c r="I91" s="27">
        <f>H91/G91</f>
        <v>1</v>
      </c>
    </row>
    <row r="92" spans="1:9" s="5" customFormat="1" ht="12.75">
      <c r="A92" s="5" t="s">
        <v>545</v>
      </c>
      <c r="G92" s="63">
        <f>SUM(G93:G96)</f>
        <v>103420</v>
      </c>
      <c r="H92" s="63">
        <f>SUM(H93:H96)</f>
        <v>41063.32</v>
      </c>
      <c r="I92" s="30">
        <f t="shared" si="3"/>
        <v>0.397053954747631</v>
      </c>
    </row>
    <row r="93" spans="1:9" ht="12.75">
      <c r="A93" t="s">
        <v>360</v>
      </c>
      <c r="G93" s="61">
        <v>98400</v>
      </c>
      <c r="H93" s="61">
        <v>40930</v>
      </c>
      <c r="I93" s="27">
        <f t="shared" si="3"/>
        <v>0.41595528455284553</v>
      </c>
    </row>
    <row r="94" spans="1:9" ht="12.75">
      <c r="A94" t="s">
        <v>361</v>
      </c>
      <c r="G94" s="61">
        <v>1800</v>
      </c>
      <c r="H94" s="61">
        <v>53.08</v>
      </c>
      <c r="I94" s="27">
        <f t="shared" si="3"/>
        <v>0.029488888888888887</v>
      </c>
    </row>
    <row r="95" spans="1:9" ht="12.75">
      <c r="A95" t="s">
        <v>343</v>
      </c>
      <c r="G95" s="61">
        <v>1420</v>
      </c>
      <c r="H95" s="61">
        <v>0</v>
      </c>
      <c r="I95" s="27">
        <f t="shared" si="3"/>
        <v>0</v>
      </c>
    </row>
    <row r="96" spans="1:9" ht="12.75">
      <c r="A96" t="s">
        <v>344</v>
      </c>
      <c r="G96" s="61">
        <v>1800</v>
      </c>
      <c r="H96" s="61">
        <v>80.24</v>
      </c>
      <c r="I96" s="27">
        <f t="shared" si="3"/>
        <v>0.04457777777777777</v>
      </c>
    </row>
    <row r="97" spans="1:9" s="5" customFormat="1" ht="12.75">
      <c r="A97" s="5" t="s">
        <v>362</v>
      </c>
      <c r="G97" s="63">
        <f>SUM(G98:G128)</f>
        <v>1316075</v>
      </c>
      <c r="H97" s="63">
        <f>SUM(H98:H128)</f>
        <v>592667.75</v>
      </c>
      <c r="I97" s="30">
        <f t="shared" si="3"/>
        <v>0.45032976844024847</v>
      </c>
    </row>
    <row r="98" spans="1:8" ht="12.75">
      <c r="A98" t="s">
        <v>35</v>
      </c>
      <c r="G98" s="61"/>
      <c r="H98" s="61"/>
    </row>
    <row r="99" spans="1:9" ht="12.75">
      <c r="A99" t="s">
        <v>335</v>
      </c>
      <c r="G99" s="61">
        <v>3000</v>
      </c>
      <c r="H99" s="61">
        <v>284.13</v>
      </c>
      <c r="I99" s="27">
        <f aca="true" t="shared" si="4" ref="I99:I105">H99/G99</f>
        <v>0.09471</v>
      </c>
    </row>
    <row r="100" spans="1:9" ht="12.75">
      <c r="A100" t="s">
        <v>359</v>
      </c>
      <c r="G100" s="61">
        <v>709077</v>
      </c>
      <c r="H100" s="61">
        <v>330456.21</v>
      </c>
      <c r="I100" s="27">
        <f t="shared" si="4"/>
        <v>0.4660371299590877</v>
      </c>
    </row>
    <row r="101" spans="1:9" ht="12.75">
      <c r="A101" t="s">
        <v>337</v>
      </c>
      <c r="G101" s="61">
        <v>52150</v>
      </c>
      <c r="H101" s="61">
        <v>44476.13</v>
      </c>
      <c r="I101" s="27">
        <f t="shared" si="4"/>
        <v>0.8528500479386385</v>
      </c>
    </row>
    <row r="102" spans="1:9" ht="12.75">
      <c r="A102" t="s">
        <v>363</v>
      </c>
      <c r="G102" s="61">
        <v>113215</v>
      </c>
      <c r="H102" s="61">
        <v>56267.02</v>
      </c>
      <c r="I102" s="27">
        <f t="shared" si="4"/>
        <v>0.4969926246522104</v>
      </c>
    </row>
    <row r="103" spans="1:9" ht="12.75">
      <c r="A103" t="s">
        <v>339</v>
      </c>
      <c r="G103" s="61">
        <v>18261</v>
      </c>
      <c r="H103" s="61">
        <v>9102.59</v>
      </c>
      <c r="I103" s="27">
        <f t="shared" si="4"/>
        <v>0.49847160615519415</v>
      </c>
    </row>
    <row r="104" spans="1:9" ht="12.75">
      <c r="A104" t="s">
        <v>147</v>
      </c>
      <c r="G104" s="61">
        <v>25703</v>
      </c>
      <c r="H104" s="61">
        <v>4700</v>
      </c>
      <c r="I104" s="27">
        <f t="shared" si="4"/>
        <v>0.1828580321363265</v>
      </c>
    </row>
    <row r="105" spans="1:9" ht="12.75">
      <c r="A105" t="s">
        <v>340</v>
      </c>
      <c r="G105" s="61">
        <v>46756</v>
      </c>
      <c r="H105" s="61">
        <v>12735.47</v>
      </c>
      <c r="I105" s="27">
        <f t="shared" si="4"/>
        <v>0.2723815125331508</v>
      </c>
    </row>
    <row r="106" spans="1:9" ht="12.75">
      <c r="A106" t="s">
        <v>341</v>
      </c>
      <c r="G106" s="61">
        <v>5100</v>
      </c>
      <c r="H106" s="61">
        <v>3339.51</v>
      </c>
      <c r="I106" s="27">
        <f aca="true" t="shared" si="5" ref="I106:I117">H106/G106</f>
        <v>0.6548058823529412</v>
      </c>
    </row>
    <row r="107" spans="1:9" ht="12.75">
      <c r="A107" t="s">
        <v>342</v>
      </c>
      <c r="G107" s="61">
        <v>6200</v>
      </c>
      <c r="H107" s="61">
        <v>643.99</v>
      </c>
      <c r="I107" s="27">
        <f t="shared" si="5"/>
        <v>0.10386935483870968</v>
      </c>
    </row>
    <row r="108" spans="1:9" ht="12.75">
      <c r="A108" t="s">
        <v>641</v>
      </c>
      <c r="G108" s="61">
        <v>200</v>
      </c>
      <c r="H108" s="61">
        <v>98</v>
      </c>
      <c r="I108" s="27">
        <f t="shared" si="5"/>
        <v>0.49</v>
      </c>
    </row>
    <row r="109" spans="1:9" ht="12.75">
      <c r="A109" t="s">
        <v>343</v>
      </c>
      <c r="G109" s="61">
        <v>137811</v>
      </c>
      <c r="H109" s="61">
        <v>50687.01</v>
      </c>
      <c r="I109" s="27">
        <f t="shared" si="5"/>
        <v>0.36780090123429915</v>
      </c>
    </row>
    <row r="110" spans="1:9" ht="12.75">
      <c r="A110" t="s">
        <v>53</v>
      </c>
      <c r="G110" s="61">
        <v>2461</v>
      </c>
      <c r="H110" s="61">
        <v>1017.48</v>
      </c>
      <c r="I110" s="27">
        <f t="shared" si="5"/>
        <v>0.4134416903697684</v>
      </c>
    </row>
    <row r="111" spans="7:8" ht="12.75">
      <c r="G111" s="61"/>
      <c r="H111" s="61"/>
    </row>
    <row r="112" spans="1:8" ht="12.75">
      <c r="A112" t="s">
        <v>79</v>
      </c>
      <c r="G112" s="61"/>
      <c r="H112" s="61"/>
    </row>
    <row r="113" spans="1:9" ht="12.75">
      <c r="A113" t="s">
        <v>80</v>
      </c>
      <c r="G113" s="61">
        <v>3500</v>
      </c>
      <c r="H113" s="61">
        <v>1964.2</v>
      </c>
      <c r="I113" s="27">
        <f>H113/G113</f>
        <v>0.5612</v>
      </c>
    </row>
    <row r="114" spans="1:8" ht="12.75">
      <c r="A114" t="s">
        <v>81</v>
      </c>
      <c r="G114" s="61"/>
      <c r="H114" s="61"/>
    </row>
    <row r="115" spans="1:9" ht="12.75">
      <c r="A115" t="s">
        <v>82</v>
      </c>
      <c r="G115" s="61">
        <v>16030</v>
      </c>
      <c r="H115" s="61">
        <v>4218.18</v>
      </c>
      <c r="I115" s="27">
        <f>H115/G115</f>
        <v>0.2631428571428572</v>
      </c>
    </row>
    <row r="116" spans="1:9" ht="12.75">
      <c r="A116" t="s">
        <v>344</v>
      </c>
      <c r="G116" s="61">
        <v>23416</v>
      </c>
      <c r="H116" s="61">
        <v>10245.87</v>
      </c>
      <c r="I116" s="27">
        <f t="shared" si="5"/>
        <v>0.43755850700375815</v>
      </c>
    </row>
    <row r="117" spans="1:9" ht="12.75">
      <c r="A117" t="s">
        <v>350</v>
      </c>
      <c r="G117" s="61">
        <v>300</v>
      </c>
      <c r="H117" s="61">
        <v>6.49</v>
      </c>
      <c r="I117" s="27">
        <f t="shared" si="5"/>
        <v>0.021633333333333334</v>
      </c>
    </row>
    <row r="118" spans="7:8" ht="12.75">
      <c r="G118" s="61"/>
      <c r="H118" s="61"/>
    </row>
    <row r="119" spans="1:8" ht="12.75">
      <c r="A119" t="s">
        <v>346</v>
      </c>
      <c r="G119" s="61"/>
      <c r="H119" s="61"/>
    </row>
    <row r="120" spans="1:9" ht="12.75">
      <c r="A120" t="s">
        <v>347</v>
      </c>
      <c r="G120" s="61">
        <v>13755</v>
      </c>
      <c r="H120" s="61">
        <v>10317</v>
      </c>
      <c r="I120" s="27">
        <f>H120/G120</f>
        <v>0.7500545256270447</v>
      </c>
    </row>
    <row r="121" spans="1:8" ht="12.75">
      <c r="A121" t="s">
        <v>83</v>
      </c>
      <c r="G121" s="61"/>
      <c r="H121" s="61"/>
    </row>
    <row r="122" spans="1:9" ht="12.75">
      <c r="A122" t="s">
        <v>84</v>
      </c>
      <c r="G122" s="61">
        <v>17654</v>
      </c>
      <c r="H122" s="61">
        <v>7595</v>
      </c>
      <c r="I122" s="27">
        <f>H122/G122</f>
        <v>0.4302141157811261</v>
      </c>
    </row>
    <row r="123" spans="1:8" ht="12.75">
      <c r="A123" t="s">
        <v>85</v>
      </c>
      <c r="G123" s="61"/>
      <c r="H123" s="61"/>
    </row>
    <row r="124" spans="1:9" ht="12.75">
      <c r="A124" t="s">
        <v>86</v>
      </c>
      <c r="G124" s="61">
        <v>4800</v>
      </c>
      <c r="H124" s="61">
        <v>1391.38</v>
      </c>
      <c r="I124" s="27">
        <f>H124/G124</f>
        <v>0.28987083333333336</v>
      </c>
    </row>
    <row r="125" spans="1:8" ht="12.75">
      <c r="A125" t="s">
        <v>87</v>
      </c>
      <c r="G125" s="61"/>
      <c r="H125" s="61"/>
    </row>
    <row r="126" spans="1:9" ht="12.75">
      <c r="A126" t="s">
        <v>88</v>
      </c>
      <c r="G126" s="61">
        <v>25700</v>
      </c>
      <c r="H126" s="61">
        <v>14868.09</v>
      </c>
      <c r="I126" s="27">
        <f>H126/G126</f>
        <v>0.5785249027237355</v>
      </c>
    </row>
    <row r="127" spans="1:8" ht="12.75">
      <c r="A127" t="s">
        <v>389</v>
      </c>
      <c r="G127" s="61"/>
      <c r="H127" s="61"/>
    </row>
    <row r="128" spans="1:9" ht="12.75">
      <c r="A128" t="s">
        <v>390</v>
      </c>
      <c r="G128" s="61">
        <v>90986</v>
      </c>
      <c r="H128" s="61">
        <v>28254</v>
      </c>
      <c r="I128" s="27">
        <f>H128/G128</f>
        <v>0.31053129052821316</v>
      </c>
    </row>
    <row r="129" spans="1:9" s="5" customFormat="1" ht="12.75">
      <c r="A129" s="5" t="s">
        <v>44</v>
      </c>
      <c r="G129" s="63"/>
      <c r="H129" s="63"/>
      <c r="I129" s="30"/>
    </row>
    <row r="130" spans="1:9" s="5" customFormat="1" ht="12.75">
      <c r="A130" s="5" t="s">
        <v>119</v>
      </c>
      <c r="G130" s="63">
        <f>SUM(G133:G140)</f>
        <v>50893</v>
      </c>
      <c r="H130" s="63">
        <f>SUM(H133:H140)</f>
        <v>21438.530000000002</v>
      </c>
      <c r="I130" s="30">
        <f>H130/G130</f>
        <v>0.42124712632385597</v>
      </c>
    </row>
    <row r="131" spans="1:9" s="7" customFormat="1" ht="12.75">
      <c r="A131" s="7" t="s">
        <v>89</v>
      </c>
      <c r="G131" s="64"/>
      <c r="H131" s="64"/>
      <c r="I131" s="31"/>
    </row>
    <row r="132" spans="1:9" s="7" customFormat="1" ht="12.75">
      <c r="A132" s="7" t="s">
        <v>90</v>
      </c>
      <c r="G132" s="64"/>
      <c r="H132" s="64"/>
      <c r="I132" s="31"/>
    </row>
    <row r="133" spans="1:9" s="7" customFormat="1" ht="12.75">
      <c r="A133" s="7" t="s">
        <v>91</v>
      </c>
      <c r="G133" s="64">
        <v>5500</v>
      </c>
      <c r="H133" s="64">
        <v>0</v>
      </c>
      <c r="I133" s="31">
        <v>0</v>
      </c>
    </row>
    <row r="134" spans="1:9" s="7" customFormat="1" ht="12.75">
      <c r="A134" s="7" t="s">
        <v>169</v>
      </c>
      <c r="G134" s="64">
        <v>3250</v>
      </c>
      <c r="H134" s="64">
        <v>1700</v>
      </c>
      <c r="I134" s="31">
        <f>H134/G134</f>
        <v>0.5230769230769231</v>
      </c>
    </row>
    <row r="135" spans="1:9" s="7" customFormat="1" ht="12.75">
      <c r="A135" s="7" t="s">
        <v>340</v>
      </c>
      <c r="G135" s="64">
        <v>10558</v>
      </c>
      <c r="H135" s="64">
        <v>4727.33</v>
      </c>
      <c r="I135" s="31">
        <f>H135/G135</f>
        <v>0.44774862663383214</v>
      </c>
    </row>
    <row r="136" spans="1:9" s="7" customFormat="1" ht="12.75">
      <c r="A136" s="7" t="s">
        <v>343</v>
      </c>
      <c r="G136" s="64">
        <v>25885</v>
      </c>
      <c r="H136" s="64">
        <v>10180</v>
      </c>
      <c r="I136" s="31">
        <f>H136/G136</f>
        <v>0.39327796020861505</v>
      </c>
    </row>
    <row r="137" spans="1:9" s="7" customFormat="1" ht="12.75">
      <c r="A137" s="7" t="s">
        <v>344</v>
      </c>
      <c r="G137" s="64">
        <v>500</v>
      </c>
      <c r="H137" s="64">
        <v>0</v>
      </c>
      <c r="I137" s="31">
        <v>0</v>
      </c>
    </row>
    <row r="138" spans="1:9" s="7" customFormat="1" ht="12.75">
      <c r="A138" s="7" t="s">
        <v>345</v>
      </c>
      <c r="G138" s="64">
        <v>200</v>
      </c>
      <c r="H138" s="64">
        <v>0</v>
      </c>
      <c r="I138" s="31">
        <v>0</v>
      </c>
    </row>
    <row r="139" spans="1:9" s="7" customFormat="1" ht="12.75">
      <c r="A139" s="7" t="s">
        <v>170</v>
      </c>
      <c r="G139" s="64"/>
      <c r="H139" s="64"/>
      <c r="I139" s="31"/>
    </row>
    <row r="140" spans="1:9" s="7" customFormat="1" ht="12.75">
      <c r="A140" s="7" t="s">
        <v>171</v>
      </c>
      <c r="G140" s="64">
        <v>5000</v>
      </c>
      <c r="H140" s="64">
        <v>4831.2</v>
      </c>
      <c r="I140" s="31">
        <f>H140/G140</f>
        <v>0.96624</v>
      </c>
    </row>
    <row r="141" spans="1:9" s="5" customFormat="1" ht="12.75">
      <c r="A141" s="5" t="s">
        <v>364</v>
      </c>
      <c r="G141" s="63">
        <f>SUM(G145:G149)</f>
        <v>12507</v>
      </c>
      <c r="H141" s="63">
        <f>SUM(H145:H149)</f>
        <v>6135</v>
      </c>
      <c r="I141" s="30">
        <f>H141/G141</f>
        <v>0.4905253058287359</v>
      </c>
    </row>
    <row r="142" spans="1:9" s="75" customFormat="1" ht="12.75">
      <c r="A142" s="75" t="s">
        <v>172</v>
      </c>
      <c r="G142" s="76"/>
      <c r="H142" s="76"/>
      <c r="I142" s="85"/>
    </row>
    <row r="143" spans="1:9" s="75" customFormat="1" ht="12.75">
      <c r="A143" s="75" t="s">
        <v>173</v>
      </c>
      <c r="G143" s="76"/>
      <c r="H143" s="76"/>
      <c r="I143" s="85"/>
    </row>
    <row r="144" spans="1:9" s="75" customFormat="1" ht="12.75">
      <c r="A144" s="75" t="s">
        <v>174</v>
      </c>
      <c r="G144" s="76"/>
      <c r="H144" s="76"/>
      <c r="I144" s="85"/>
    </row>
    <row r="145" spans="1:9" s="75" customFormat="1" ht="12.75">
      <c r="A145" s="75" t="s">
        <v>175</v>
      </c>
      <c r="G145" s="76">
        <v>6124</v>
      </c>
      <c r="H145" s="76">
        <v>3067</v>
      </c>
      <c r="I145" s="85">
        <f>H145/G145</f>
        <v>0.5008164598301763</v>
      </c>
    </row>
    <row r="146" spans="1:9" s="7" customFormat="1" ht="12.75">
      <c r="A146" s="7" t="s">
        <v>340</v>
      </c>
      <c r="G146" s="64">
        <v>1200</v>
      </c>
      <c r="H146" s="64">
        <v>0</v>
      </c>
      <c r="I146" s="31">
        <f>H146/G146</f>
        <v>0</v>
      </c>
    </row>
    <row r="147" spans="1:9" s="7" customFormat="1" ht="12.75">
      <c r="A147" s="7" t="s">
        <v>345</v>
      </c>
      <c r="G147" s="64">
        <v>4583</v>
      </c>
      <c r="H147" s="64">
        <v>3068</v>
      </c>
      <c r="I147" s="31">
        <f>H147/G147</f>
        <v>0.6694305040366572</v>
      </c>
    </row>
    <row r="148" spans="1:9" s="7" customFormat="1" ht="12.75">
      <c r="A148" s="7" t="s">
        <v>92</v>
      </c>
      <c r="G148" s="64"/>
      <c r="H148" s="64"/>
      <c r="I148" s="31"/>
    </row>
    <row r="149" spans="1:9" s="7" customFormat="1" ht="12.75">
      <c r="A149" s="7" t="s">
        <v>74</v>
      </c>
      <c r="G149" s="64">
        <v>600</v>
      </c>
      <c r="H149" s="64">
        <v>0</v>
      </c>
      <c r="I149" s="31">
        <v>0</v>
      </c>
    </row>
    <row r="150" spans="1:9" s="5" customFormat="1" ht="12.75">
      <c r="A150" s="5" t="s">
        <v>232</v>
      </c>
      <c r="G150" s="62"/>
      <c r="H150" s="62"/>
      <c r="I150" s="27"/>
    </row>
    <row r="151" spans="2:9" s="5" customFormat="1" ht="12.75">
      <c r="B151" s="5" t="s">
        <v>365</v>
      </c>
      <c r="G151" s="63"/>
      <c r="H151" s="63"/>
      <c r="I151" s="27"/>
    </row>
    <row r="152" spans="1:9" s="5" customFormat="1" ht="12.75">
      <c r="A152" s="5" t="s">
        <v>366</v>
      </c>
      <c r="G152" s="63"/>
      <c r="H152" s="63"/>
      <c r="I152" s="27"/>
    </row>
    <row r="153" spans="1:9" s="5" customFormat="1" ht="12.75">
      <c r="A153" s="5" t="s">
        <v>367</v>
      </c>
      <c r="G153" s="62">
        <f>SUM(G155)</f>
        <v>454</v>
      </c>
      <c r="H153" s="62">
        <f>SUM(H156)</f>
        <v>0</v>
      </c>
      <c r="I153" s="29">
        <f>H153/G153</f>
        <v>0</v>
      </c>
    </row>
    <row r="154" spans="1:9" s="5" customFormat="1" ht="12.75">
      <c r="A154" s="5" t="s">
        <v>236</v>
      </c>
      <c r="G154" s="63"/>
      <c r="H154" s="63"/>
      <c r="I154" s="30"/>
    </row>
    <row r="155" spans="1:9" s="5" customFormat="1" ht="12.75">
      <c r="A155" s="5" t="s">
        <v>237</v>
      </c>
      <c r="G155" s="63">
        <f>SUM(G156,G158)</f>
        <v>454</v>
      </c>
      <c r="H155" s="63">
        <f>SUM(H156,H158)</f>
        <v>0</v>
      </c>
      <c r="I155" s="30">
        <f>H155/G155</f>
        <v>0</v>
      </c>
    </row>
    <row r="156" spans="1:9" ht="12.75">
      <c r="A156" t="s">
        <v>340</v>
      </c>
      <c r="G156" s="61">
        <v>244</v>
      </c>
      <c r="H156" s="61">
        <v>0</v>
      </c>
      <c r="I156" s="27">
        <f>H156/G156</f>
        <v>0</v>
      </c>
    </row>
    <row r="157" spans="1:9" s="7" customFormat="1" ht="12.75">
      <c r="A157" s="7" t="s">
        <v>92</v>
      </c>
      <c r="G157" s="64"/>
      <c r="H157" s="64"/>
      <c r="I157" s="31"/>
    </row>
    <row r="158" spans="1:9" s="7" customFormat="1" ht="12.75">
      <c r="A158" s="7" t="s">
        <v>74</v>
      </c>
      <c r="G158" s="64">
        <v>210</v>
      </c>
      <c r="H158" s="64">
        <v>0</v>
      </c>
      <c r="I158" s="31">
        <v>0</v>
      </c>
    </row>
    <row r="159" spans="1:9" s="5" customFormat="1" ht="12.75">
      <c r="A159" s="5" t="s">
        <v>368</v>
      </c>
      <c r="G159" s="62">
        <f>SUM(G160)</f>
        <v>500</v>
      </c>
      <c r="H159" s="62">
        <f>SUM(H160)</f>
        <v>0</v>
      </c>
      <c r="I159" s="29">
        <f>H159/G159</f>
        <v>0</v>
      </c>
    </row>
    <row r="160" spans="1:9" s="5" customFormat="1" ht="12.75">
      <c r="A160" s="5" t="s">
        <v>239</v>
      </c>
      <c r="G160" s="63">
        <f>SUM(G161,G163)</f>
        <v>500</v>
      </c>
      <c r="H160" s="63">
        <f>SUM(H161,H163)</f>
        <v>0</v>
      </c>
      <c r="I160" s="30">
        <f>H160/G160</f>
        <v>0</v>
      </c>
    </row>
    <row r="161" spans="1:9" ht="12.75">
      <c r="A161" t="s">
        <v>340</v>
      </c>
      <c r="G161" s="61">
        <v>250</v>
      </c>
      <c r="H161" s="61">
        <v>0</v>
      </c>
      <c r="I161" s="27">
        <f>H161/G161</f>
        <v>0</v>
      </c>
    </row>
    <row r="162" spans="1:8" ht="12.75">
      <c r="A162" t="s">
        <v>92</v>
      </c>
      <c r="G162" s="61"/>
      <c r="H162" s="61"/>
    </row>
    <row r="163" spans="1:9" ht="12.75">
      <c r="A163" t="s">
        <v>74</v>
      </c>
      <c r="G163" s="61">
        <v>250</v>
      </c>
      <c r="H163" s="61">
        <v>0</v>
      </c>
      <c r="I163" s="27">
        <v>0</v>
      </c>
    </row>
    <row r="164" spans="1:9" s="5" customFormat="1" ht="12.75">
      <c r="A164" s="5" t="s">
        <v>240</v>
      </c>
      <c r="G164" s="63"/>
      <c r="H164" s="63"/>
      <c r="I164" s="30"/>
    </row>
    <row r="165" spans="1:9" s="5" customFormat="1" ht="12.75">
      <c r="A165" s="5" t="s">
        <v>262</v>
      </c>
      <c r="G165" s="62">
        <f>SUM(G166,G183,G171)</f>
        <v>100625</v>
      </c>
      <c r="H165" s="62">
        <f>SUM(H166,H183,H171)</f>
        <v>10440.71</v>
      </c>
      <c r="I165" s="29">
        <f>H165/G165</f>
        <v>0.10375860869565216</v>
      </c>
    </row>
    <row r="166" spans="1:9" s="5" customFormat="1" ht="12.75">
      <c r="A166" s="5" t="s">
        <v>176</v>
      </c>
      <c r="G166" s="63">
        <f>SUM(G170)</f>
        <v>20000</v>
      </c>
      <c r="H166" s="63">
        <f>SUM(H170)</f>
        <v>0</v>
      </c>
      <c r="I166" s="30">
        <v>0</v>
      </c>
    </row>
    <row r="167" spans="7:9" s="5" customFormat="1" ht="12.75">
      <c r="G167" s="63"/>
      <c r="H167" s="63"/>
      <c r="I167" s="30"/>
    </row>
    <row r="168" spans="1:9" s="83" customFormat="1" ht="12.75">
      <c r="A168" s="75" t="s">
        <v>177</v>
      </c>
      <c r="B168" s="75"/>
      <c r="C168" s="75"/>
      <c r="D168" s="75"/>
      <c r="E168" s="75"/>
      <c r="F168" s="75"/>
      <c r="G168" s="81"/>
      <c r="H168" s="81"/>
      <c r="I168" s="84"/>
    </row>
    <row r="169" spans="1:9" s="83" customFormat="1" ht="12.75">
      <c r="A169" s="75" t="s">
        <v>178</v>
      </c>
      <c r="B169" s="75"/>
      <c r="C169" s="75"/>
      <c r="D169" s="75"/>
      <c r="E169" s="75"/>
      <c r="F169" s="75"/>
      <c r="G169" s="81"/>
      <c r="H169" s="81"/>
      <c r="I169" s="84"/>
    </row>
    <row r="170" spans="1:9" s="83" customFormat="1" ht="12.75">
      <c r="A170" s="75" t="s">
        <v>179</v>
      </c>
      <c r="B170" s="75"/>
      <c r="C170" s="75"/>
      <c r="D170" s="75"/>
      <c r="E170" s="75"/>
      <c r="F170" s="75"/>
      <c r="G170" s="76">
        <v>20000</v>
      </c>
      <c r="H170" s="76">
        <v>0</v>
      </c>
      <c r="I170" s="85">
        <v>0</v>
      </c>
    </row>
    <row r="171" spans="1:9" s="5" customFormat="1" ht="12.75">
      <c r="A171" s="5" t="s">
        <v>369</v>
      </c>
      <c r="G171" s="63">
        <f>SUM(G172:G182)</f>
        <v>79625</v>
      </c>
      <c r="H171" s="63">
        <f>SUM(H172:H182)</f>
        <v>10440.71</v>
      </c>
      <c r="I171" s="30">
        <f>H171/G171</f>
        <v>0.13112351648351647</v>
      </c>
    </row>
    <row r="172" spans="1:8" ht="12.75">
      <c r="A172" t="s">
        <v>35</v>
      </c>
      <c r="G172" s="61"/>
      <c r="H172" s="61"/>
    </row>
    <row r="173" spans="1:9" s="7" customFormat="1" ht="12.75">
      <c r="A173" s="7" t="s">
        <v>335</v>
      </c>
      <c r="G173" s="64">
        <v>16000</v>
      </c>
      <c r="H173" s="64">
        <v>5603.27</v>
      </c>
      <c r="I173" s="31">
        <f aca="true" t="shared" si="6" ref="I173:I179">H173/G173</f>
        <v>0.350204375</v>
      </c>
    </row>
    <row r="174" spans="1:9" s="7" customFormat="1" ht="12.75">
      <c r="A174" s="7" t="s">
        <v>147</v>
      </c>
      <c r="G174" s="64">
        <v>3600</v>
      </c>
      <c r="H174" s="64">
        <v>1500</v>
      </c>
      <c r="I174" s="31">
        <f>H174/G174</f>
        <v>0.4166666666666667</v>
      </c>
    </row>
    <row r="175" spans="1:9" ht="12.75">
      <c r="A175" t="s">
        <v>340</v>
      </c>
      <c r="G175" s="61">
        <v>12620</v>
      </c>
      <c r="H175" s="61">
        <v>1203.99</v>
      </c>
      <c r="I175" s="27">
        <f t="shared" si="6"/>
        <v>0.09540332805071315</v>
      </c>
    </row>
    <row r="176" spans="1:9" ht="12.75">
      <c r="A176" t="s">
        <v>341</v>
      </c>
      <c r="G176" s="61">
        <v>2400</v>
      </c>
      <c r="H176" s="61">
        <v>1347.93</v>
      </c>
      <c r="I176" s="27">
        <f t="shared" si="6"/>
        <v>0.5616375</v>
      </c>
    </row>
    <row r="177" spans="1:9" ht="12.75">
      <c r="A177" t="s">
        <v>342</v>
      </c>
      <c r="G177" s="61">
        <v>5900</v>
      </c>
      <c r="H177" s="61">
        <v>0</v>
      </c>
      <c r="I177" s="27">
        <f t="shared" si="6"/>
        <v>0</v>
      </c>
    </row>
    <row r="178" spans="1:9" ht="12.75">
      <c r="A178" t="s">
        <v>343</v>
      </c>
      <c r="G178" s="61">
        <v>2140</v>
      </c>
      <c r="H178" s="61">
        <v>204</v>
      </c>
      <c r="I178" s="27">
        <f t="shared" si="6"/>
        <v>0.09532710280373832</v>
      </c>
    </row>
    <row r="179" spans="1:9" ht="12.75">
      <c r="A179" t="s">
        <v>344</v>
      </c>
      <c r="G179" s="61">
        <v>750</v>
      </c>
      <c r="H179" s="61">
        <v>70.21</v>
      </c>
      <c r="I179" s="27">
        <f t="shared" si="6"/>
        <v>0.09361333333333333</v>
      </c>
    </row>
    <row r="180" spans="1:9" ht="12.75">
      <c r="A180" t="s">
        <v>345</v>
      </c>
      <c r="G180" s="61">
        <v>3215</v>
      </c>
      <c r="H180" s="61">
        <v>511.31</v>
      </c>
      <c r="I180" s="27">
        <f>H180/G180</f>
        <v>0.1590388802488336</v>
      </c>
    </row>
    <row r="181" spans="1:8" ht="12.75">
      <c r="A181" t="s">
        <v>389</v>
      </c>
      <c r="G181" s="61"/>
      <c r="H181" s="61"/>
    </row>
    <row r="182" spans="1:9" ht="12.75">
      <c r="A182" t="s">
        <v>390</v>
      </c>
      <c r="G182" s="61">
        <v>33000</v>
      </c>
      <c r="H182" s="61">
        <v>0</v>
      </c>
      <c r="I182" s="27">
        <f>H182/G182</f>
        <v>0</v>
      </c>
    </row>
    <row r="183" spans="1:9" s="5" customFormat="1" ht="12.75">
      <c r="A183" s="5" t="s">
        <v>370</v>
      </c>
      <c r="G183" s="63">
        <f>SUM(G184:G186)</f>
        <v>1000</v>
      </c>
      <c r="H183" s="63">
        <f>SUM(H184:H184)</f>
        <v>0</v>
      </c>
      <c r="I183" s="30">
        <f>H183/G183</f>
        <v>0</v>
      </c>
    </row>
    <row r="184" spans="1:9" ht="12.75">
      <c r="A184" t="s">
        <v>340</v>
      </c>
      <c r="G184" s="61">
        <v>500</v>
      </c>
      <c r="H184" s="61">
        <v>0</v>
      </c>
      <c r="I184" s="27">
        <f>H184/G184</f>
        <v>0</v>
      </c>
    </row>
    <row r="185" spans="1:8" ht="12.75">
      <c r="A185" t="s">
        <v>92</v>
      </c>
      <c r="G185" s="61"/>
      <c r="H185" s="61"/>
    </row>
    <row r="186" spans="1:9" ht="12.75">
      <c r="A186" t="s">
        <v>74</v>
      </c>
      <c r="G186" s="61">
        <v>500</v>
      </c>
      <c r="H186" s="61">
        <v>0</v>
      </c>
      <c r="I186" s="27">
        <v>0</v>
      </c>
    </row>
    <row r="187" spans="1:9" s="5" customFormat="1" ht="12.75">
      <c r="A187" s="5" t="s">
        <v>264</v>
      </c>
      <c r="G187" s="63"/>
      <c r="H187" s="63"/>
      <c r="I187" s="30"/>
    </row>
    <row r="188" spans="1:9" s="5" customFormat="1" ht="12.75">
      <c r="A188" s="5" t="s">
        <v>687</v>
      </c>
      <c r="G188" s="63"/>
      <c r="H188" s="63"/>
      <c r="I188" s="30"/>
    </row>
    <row r="189" spans="1:9" s="5" customFormat="1" ht="12.75">
      <c r="A189" s="5" t="s">
        <v>688</v>
      </c>
      <c r="G189" s="63"/>
      <c r="H189" s="63"/>
      <c r="I189" s="30"/>
    </row>
    <row r="190" spans="1:9" s="5" customFormat="1" ht="12.75">
      <c r="A190" s="5" t="s">
        <v>689</v>
      </c>
      <c r="G190" s="63"/>
      <c r="H190" s="63"/>
      <c r="I190" s="30"/>
    </row>
    <row r="191" spans="1:9" s="5" customFormat="1" ht="12.75">
      <c r="A191" s="5" t="s">
        <v>690</v>
      </c>
      <c r="G191" s="62">
        <f>SUM(G193)</f>
        <v>40176</v>
      </c>
      <c r="H191" s="62">
        <f>SUM(H193)</f>
        <v>11162.330000000002</v>
      </c>
      <c r="I191" s="29">
        <f>H191/G191</f>
        <v>0.2778357726005576</v>
      </c>
    </row>
    <row r="192" spans="1:9" s="5" customFormat="1" ht="12.75">
      <c r="A192" s="5" t="s">
        <v>691</v>
      </c>
      <c r="G192" s="63"/>
      <c r="H192" s="63"/>
      <c r="I192" s="30"/>
    </row>
    <row r="193" spans="1:9" s="5" customFormat="1" ht="12.75">
      <c r="A193" s="5" t="s">
        <v>692</v>
      </c>
      <c r="G193" s="63">
        <f>SUM(G194:G198)</f>
        <v>40176</v>
      </c>
      <c r="H193" s="63">
        <f>SUM(H194:H198)</f>
        <v>11162.330000000002</v>
      </c>
      <c r="I193" s="30">
        <f>H193/G193</f>
        <v>0.2778357726005576</v>
      </c>
    </row>
    <row r="194" spans="1:9" s="7" customFormat="1" ht="12.75">
      <c r="A194" s="7" t="s">
        <v>693</v>
      </c>
      <c r="G194" s="64">
        <v>25740</v>
      </c>
      <c r="H194" s="64">
        <v>8137.1</v>
      </c>
      <c r="I194" s="31">
        <f>H194/G194</f>
        <v>0.3161266511266511</v>
      </c>
    </row>
    <row r="195" spans="1:9" s="7" customFormat="1" ht="12.75">
      <c r="A195" s="7" t="s">
        <v>699</v>
      </c>
      <c r="G195" s="64">
        <v>400</v>
      </c>
      <c r="H195" s="64">
        <v>0</v>
      </c>
      <c r="I195" s="31">
        <f>H195/G195</f>
        <v>0</v>
      </c>
    </row>
    <row r="196" spans="1:9" s="7" customFormat="1" ht="12.75">
      <c r="A196" s="7" t="s">
        <v>694</v>
      </c>
      <c r="G196" s="64">
        <v>6788</v>
      </c>
      <c r="H196" s="64">
        <v>2873.94</v>
      </c>
      <c r="I196" s="31">
        <f>H196/G196</f>
        <v>0.42338538597525044</v>
      </c>
    </row>
    <row r="197" spans="1:9" s="7" customFormat="1" ht="12.75">
      <c r="A197" s="7" t="s">
        <v>143</v>
      </c>
      <c r="G197" s="64"/>
      <c r="H197" s="64"/>
      <c r="I197" s="31"/>
    </row>
    <row r="198" spans="1:9" s="7" customFormat="1" ht="12.75">
      <c r="A198" s="7" t="s">
        <v>144</v>
      </c>
      <c r="G198" s="64">
        <v>7248</v>
      </c>
      <c r="H198" s="64">
        <v>151.29</v>
      </c>
      <c r="I198" s="31">
        <f>H198/G198</f>
        <v>0.020873344370860927</v>
      </c>
    </row>
    <row r="199" spans="1:9" s="5" customFormat="1" ht="12.75">
      <c r="A199" s="5" t="s">
        <v>371</v>
      </c>
      <c r="G199" s="62">
        <f>SUM(G202)</f>
        <v>36740</v>
      </c>
      <c r="H199" s="62">
        <f>SUM(H202)</f>
        <v>7671.76</v>
      </c>
      <c r="I199" s="29">
        <f>H199/G199</f>
        <v>0.20881219379422972</v>
      </c>
    </row>
    <row r="200" spans="1:9" s="5" customFormat="1" ht="12.75">
      <c r="A200" s="5" t="s">
        <v>540</v>
      </c>
      <c r="G200" s="63"/>
      <c r="H200" s="63"/>
      <c r="I200" s="30"/>
    </row>
    <row r="201" spans="1:9" s="5" customFormat="1" ht="12.75">
      <c r="A201" s="5" t="s">
        <v>543</v>
      </c>
      <c r="G201" s="63"/>
      <c r="H201" s="63"/>
      <c r="I201" s="30"/>
    </row>
    <row r="202" spans="1:9" s="5" customFormat="1" ht="12.75">
      <c r="A202" s="5" t="s">
        <v>544</v>
      </c>
      <c r="G202" s="63">
        <f>SUM(G203:G205)</f>
        <v>36740</v>
      </c>
      <c r="H202" s="63">
        <f>SUM(H203:H205)</f>
        <v>7671.76</v>
      </c>
      <c r="I202" s="30">
        <f>H202/G202</f>
        <v>0.20881219379422972</v>
      </c>
    </row>
    <row r="203" spans="1:9" s="7" customFormat="1" ht="12.75">
      <c r="A203" s="7" t="s">
        <v>372</v>
      </c>
      <c r="G203" s="61"/>
      <c r="H203" s="61"/>
      <c r="I203" s="27"/>
    </row>
    <row r="204" spans="1:9" s="7" customFormat="1" ht="12.75">
      <c r="A204" s="7" t="s">
        <v>155</v>
      </c>
      <c r="G204" s="61"/>
      <c r="H204" s="61"/>
      <c r="I204" s="27"/>
    </row>
    <row r="205" spans="1:9" s="7" customFormat="1" ht="12.75">
      <c r="A205" s="7" t="s">
        <v>156</v>
      </c>
      <c r="G205" s="61">
        <v>36740</v>
      </c>
      <c r="H205" s="61">
        <v>7671.76</v>
      </c>
      <c r="I205" s="27">
        <f aca="true" t="shared" si="7" ref="I205:I210">H205/G205</f>
        <v>0.20881219379422972</v>
      </c>
    </row>
    <row r="206" spans="1:9" s="7" customFormat="1" ht="12.75">
      <c r="A206" s="5" t="s">
        <v>569</v>
      </c>
      <c r="B206" s="5"/>
      <c r="C206" s="5"/>
      <c r="D206" s="5"/>
      <c r="E206" s="5"/>
      <c r="F206" s="5"/>
      <c r="G206" s="62">
        <f>SUM(G208)</f>
        <v>63400</v>
      </c>
      <c r="H206" s="62">
        <f>SUM(H208)</f>
        <v>0</v>
      </c>
      <c r="I206" s="29">
        <f t="shared" si="7"/>
        <v>0</v>
      </c>
    </row>
    <row r="207" spans="1:9" s="7" customFormat="1" ht="12.75">
      <c r="A207" s="5" t="s">
        <v>570</v>
      </c>
      <c r="B207" s="5"/>
      <c r="C207" s="5"/>
      <c r="D207" s="5"/>
      <c r="E207" s="5"/>
      <c r="F207" s="5"/>
      <c r="G207" s="63">
        <f>SUM(G208)</f>
        <v>63400</v>
      </c>
      <c r="H207" s="63">
        <f>SUM(H208)</f>
        <v>0</v>
      </c>
      <c r="I207" s="30">
        <f t="shared" si="7"/>
        <v>0</v>
      </c>
    </row>
    <row r="208" spans="1:9" s="7" customFormat="1" ht="12.75">
      <c r="A208" t="s">
        <v>571</v>
      </c>
      <c r="B208"/>
      <c r="C208"/>
      <c r="D208"/>
      <c r="E208"/>
      <c r="F208"/>
      <c r="G208" s="61">
        <v>63400</v>
      </c>
      <c r="H208" s="61">
        <v>0</v>
      </c>
      <c r="I208" s="27">
        <f t="shared" si="7"/>
        <v>0</v>
      </c>
    </row>
    <row r="209" spans="1:9" s="5" customFormat="1" ht="12.75">
      <c r="A209" s="5" t="s">
        <v>373</v>
      </c>
      <c r="G209" s="62">
        <f>SUM(G210,G249,G268,G306,G322,G326,G265)</f>
        <v>2178846.2</v>
      </c>
      <c r="H209" s="62">
        <f>SUM(H210,H249,H268,H306,H322,H326,H265)</f>
        <v>1064070.1</v>
      </c>
      <c r="I209" s="30">
        <f t="shared" si="7"/>
        <v>0.4883640249596323</v>
      </c>
    </row>
    <row r="210" spans="1:9" s="5" customFormat="1" ht="12.75">
      <c r="A210" s="5" t="s">
        <v>374</v>
      </c>
      <c r="G210" s="63">
        <f>SUM(G211:G247)</f>
        <v>1138269.6</v>
      </c>
      <c r="H210" s="63">
        <f>SUM(H211:H247)</f>
        <v>555983.2500000001</v>
      </c>
      <c r="I210" s="30">
        <f t="shared" si="7"/>
        <v>0.4884460148984037</v>
      </c>
    </row>
    <row r="211" spans="1:8" ht="12.75">
      <c r="A211" t="s">
        <v>35</v>
      </c>
      <c r="G211" s="61"/>
      <c r="H211" s="61"/>
    </row>
    <row r="212" spans="1:9" ht="12.75">
      <c r="A212" t="s">
        <v>335</v>
      </c>
      <c r="G212" s="61">
        <v>50707</v>
      </c>
      <c r="H212" s="61">
        <v>19670.77</v>
      </c>
      <c r="I212" s="27">
        <f aca="true" t="shared" si="8" ref="I212:I224">H212/G212</f>
        <v>0.3879300688267892</v>
      </c>
    </row>
    <row r="213" spans="1:9" ht="12.75">
      <c r="A213" t="s">
        <v>359</v>
      </c>
      <c r="G213" s="61">
        <v>642266</v>
      </c>
      <c r="H213" s="61">
        <v>291098.2</v>
      </c>
      <c r="I213" s="27">
        <f t="shared" si="8"/>
        <v>0.45323619808615123</v>
      </c>
    </row>
    <row r="214" spans="1:9" ht="12.75">
      <c r="A214" t="s">
        <v>337</v>
      </c>
      <c r="G214" s="61">
        <v>46291</v>
      </c>
      <c r="H214" s="61">
        <v>45920.03</v>
      </c>
      <c r="I214" s="27">
        <f t="shared" si="8"/>
        <v>0.9919861312134108</v>
      </c>
    </row>
    <row r="215" spans="1:9" ht="12.75">
      <c r="A215" t="s">
        <v>338</v>
      </c>
      <c r="G215" s="61">
        <v>115414</v>
      </c>
      <c r="H215" s="61">
        <v>55221.08</v>
      </c>
      <c r="I215" s="27">
        <f t="shared" si="8"/>
        <v>0.4784608453047291</v>
      </c>
    </row>
    <row r="216" spans="1:9" ht="12.75">
      <c r="A216" t="s">
        <v>93</v>
      </c>
      <c r="G216" s="61">
        <v>1900.29</v>
      </c>
      <c r="H216" s="61">
        <v>1900.29</v>
      </c>
      <c r="I216" s="27">
        <f t="shared" si="8"/>
        <v>1</v>
      </c>
    </row>
    <row r="217" spans="1:9" ht="12.75">
      <c r="A217" t="s">
        <v>94</v>
      </c>
      <c r="G217" s="61">
        <v>633.78</v>
      </c>
      <c r="H217" s="61">
        <v>633.78</v>
      </c>
      <c r="I217" s="27">
        <f t="shared" si="8"/>
        <v>1</v>
      </c>
    </row>
    <row r="218" spans="1:9" ht="12.75">
      <c r="A218" t="s">
        <v>339</v>
      </c>
      <c r="G218" s="61">
        <v>18011</v>
      </c>
      <c r="H218" s="61">
        <v>8617.2</v>
      </c>
      <c r="I218" s="27">
        <f t="shared" si="8"/>
        <v>0.4784409527510966</v>
      </c>
    </row>
    <row r="219" spans="1:9" ht="12.75">
      <c r="A219" t="s">
        <v>95</v>
      </c>
      <c r="G219" s="61">
        <v>296.54</v>
      </c>
      <c r="H219" s="61">
        <v>296.54</v>
      </c>
      <c r="I219" s="27">
        <f t="shared" si="8"/>
        <v>1</v>
      </c>
    </row>
    <row r="220" spans="1:9" ht="12.75">
      <c r="A220" t="s">
        <v>96</v>
      </c>
      <c r="G220" s="61">
        <v>98.9</v>
      </c>
      <c r="H220" s="61">
        <v>98.9</v>
      </c>
      <c r="I220" s="27">
        <f t="shared" si="8"/>
        <v>1</v>
      </c>
    </row>
    <row r="221" spans="1:9" ht="12.75">
      <c r="A221" t="s">
        <v>148</v>
      </c>
      <c r="G221" s="61">
        <v>1756</v>
      </c>
      <c r="H221" s="61">
        <v>600</v>
      </c>
      <c r="I221" s="27">
        <f t="shared" si="8"/>
        <v>0.3416856492027335</v>
      </c>
    </row>
    <row r="222" spans="1:9" ht="12.75">
      <c r="A222" t="s">
        <v>97</v>
      </c>
      <c r="G222" s="61">
        <v>12569.01</v>
      </c>
      <c r="H222" s="61">
        <v>12569.01</v>
      </c>
      <c r="I222" s="27">
        <f t="shared" si="8"/>
        <v>1</v>
      </c>
    </row>
    <row r="223" spans="1:9" ht="12.75">
      <c r="A223" t="s">
        <v>98</v>
      </c>
      <c r="G223" s="61">
        <v>4191.88</v>
      </c>
      <c r="H223" s="61">
        <v>4191.88</v>
      </c>
      <c r="I223" s="27">
        <f t="shared" si="8"/>
        <v>1</v>
      </c>
    </row>
    <row r="224" spans="1:9" ht="12.75">
      <c r="A224" t="s">
        <v>340</v>
      </c>
      <c r="G224" s="61">
        <v>83985</v>
      </c>
      <c r="H224" s="61">
        <v>39603.92</v>
      </c>
      <c r="I224" s="27">
        <f t="shared" si="8"/>
        <v>0.4715594451390129</v>
      </c>
    </row>
    <row r="225" spans="1:8" ht="12.75">
      <c r="A225" t="s">
        <v>482</v>
      </c>
      <c r="G225" s="61"/>
      <c r="H225" s="61"/>
    </row>
    <row r="226" spans="1:9" ht="12.75">
      <c r="A226" t="s">
        <v>483</v>
      </c>
      <c r="G226" s="61">
        <v>4700</v>
      </c>
      <c r="H226" s="61">
        <v>1064.9</v>
      </c>
      <c r="I226" s="27">
        <f>H226/G226</f>
        <v>0.2265744680851064</v>
      </c>
    </row>
    <row r="227" spans="1:9" ht="12.75">
      <c r="A227" t="s">
        <v>341</v>
      </c>
      <c r="G227" s="61">
        <v>15117</v>
      </c>
      <c r="H227" s="61">
        <v>10040.5</v>
      </c>
      <c r="I227" s="27">
        <f aca="true" t="shared" si="9" ref="I227:I239">H227/G227</f>
        <v>0.6641860157438645</v>
      </c>
    </row>
    <row r="228" spans="1:9" ht="12.75">
      <c r="A228" t="s">
        <v>342</v>
      </c>
      <c r="G228" s="61">
        <v>24755</v>
      </c>
      <c r="H228" s="61">
        <v>1904.51</v>
      </c>
      <c r="I228" s="27">
        <f t="shared" si="9"/>
        <v>0.07693435669561705</v>
      </c>
    </row>
    <row r="229" spans="1:9" ht="12.75">
      <c r="A229" t="s">
        <v>641</v>
      </c>
      <c r="G229" s="61">
        <v>767</v>
      </c>
      <c r="H229" s="61">
        <v>138</v>
      </c>
      <c r="I229" s="27">
        <f t="shared" si="9"/>
        <v>0.17992177314211213</v>
      </c>
    </row>
    <row r="230" spans="1:9" ht="12.75">
      <c r="A230" t="s">
        <v>343</v>
      </c>
      <c r="G230" s="61">
        <v>22163</v>
      </c>
      <c r="H230" s="61">
        <v>6392.57</v>
      </c>
      <c r="I230" s="27">
        <f t="shared" si="9"/>
        <v>0.2884343274827415</v>
      </c>
    </row>
    <row r="231" spans="1:9" ht="12.75">
      <c r="A231" t="s">
        <v>102</v>
      </c>
      <c r="G231" s="61">
        <v>6664.51</v>
      </c>
      <c r="H231" s="61">
        <v>6664.51</v>
      </c>
      <c r="I231" s="27">
        <f t="shared" si="9"/>
        <v>1</v>
      </c>
    </row>
    <row r="232" spans="1:9" ht="12.75">
      <c r="A232" t="s">
        <v>103</v>
      </c>
      <c r="G232" s="61">
        <v>2222.69</v>
      </c>
      <c r="H232" s="61">
        <v>2222.69</v>
      </c>
      <c r="I232" s="27">
        <f t="shared" si="9"/>
        <v>1</v>
      </c>
    </row>
    <row r="233" spans="1:9" ht="12.75">
      <c r="A233" t="s">
        <v>53</v>
      </c>
      <c r="G233" s="61">
        <v>654</v>
      </c>
      <c r="H233" s="61">
        <v>7.32</v>
      </c>
      <c r="I233" s="27">
        <f t="shared" si="9"/>
        <v>0.011192660550458715</v>
      </c>
    </row>
    <row r="234" spans="1:8" ht="12.75">
      <c r="A234" t="s">
        <v>81</v>
      </c>
      <c r="G234" s="61"/>
      <c r="H234" s="61"/>
    </row>
    <row r="235" spans="1:9" ht="12.75">
      <c r="A235" t="s">
        <v>82</v>
      </c>
      <c r="G235" s="61">
        <v>2635</v>
      </c>
      <c r="H235" s="61">
        <v>1046.57</v>
      </c>
      <c r="I235" s="27">
        <f>H235/G235</f>
        <v>0.3971802656546489</v>
      </c>
    </row>
    <row r="236" spans="1:9" ht="12.75">
      <c r="A236" t="s">
        <v>344</v>
      </c>
      <c r="G236" s="61">
        <v>1764</v>
      </c>
      <c r="H236" s="61">
        <v>1123.6</v>
      </c>
      <c r="I236" s="27">
        <f t="shared" si="9"/>
        <v>0.6369614512471655</v>
      </c>
    </row>
    <row r="237" spans="1:9" ht="12.75">
      <c r="A237" t="s">
        <v>345</v>
      </c>
      <c r="G237" s="61">
        <v>3130</v>
      </c>
      <c r="H237" s="61">
        <v>78.62</v>
      </c>
      <c r="I237" s="27">
        <f t="shared" si="9"/>
        <v>0.02511821086261981</v>
      </c>
    </row>
    <row r="238" spans="1:8" ht="12.75">
      <c r="A238" t="s">
        <v>346</v>
      </c>
      <c r="G238" s="61"/>
      <c r="H238" s="61"/>
    </row>
    <row r="239" spans="1:9" ht="12.75">
      <c r="A239" t="s">
        <v>347</v>
      </c>
      <c r="G239" s="61">
        <v>35841</v>
      </c>
      <c r="H239" s="61">
        <v>29000</v>
      </c>
      <c r="I239" s="27">
        <f t="shared" si="9"/>
        <v>0.8091292095644653</v>
      </c>
    </row>
    <row r="240" spans="1:8" ht="12.75">
      <c r="A240" t="s">
        <v>83</v>
      </c>
      <c r="G240" s="61"/>
      <c r="H240" s="61"/>
    </row>
    <row r="241" spans="1:9" ht="12.75">
      <c r="A241" t="s">
        <v>84</v>
      </c>
      <c r="G241" s="61">
        <v>400</v>
      </c>
      <c r="H241" s="61">
        <v>0</v>
      </c>
      <c r="I241" s="27">
        <v>0</v>
      </c>
    </row>
    <row r="242" spans="1:8" ht="12.75">
      <c r="A242" t="s">
        <v>92</v>
      </c>
      <c r="G242" s="61"/>
      <c r="H242" s="61"/>
    </row>
    <row r="243" spans="1:9" ht="12.75">
      <c r="A243" t="s">
        <v>74</v>
      </c>
      <c r="G243" s="61">
        <v>994</v>
      </c>
      <c r="H243" s="61">
        <v>264.55</v>
      </c>
      <c r="I243" s="27">
        <f>H243/G243</f>
        <v>0.26614688128772634</v>
      </c>
    </row>
    <row r="244" spans="1:8" ht="12.75">
      <c r="A244" t="s">
        <v>104</v>
      </c>
      <c r="G244" s="61"/>
      <c r="H244" s="61"/>
    </row>
    <row r="245" spans="1:9" ht="12.75">
      <c r="A245" t="s">
        <v>76</v>
      </c>
      <c r="G245" s="61">
        <v>2082</v>
      </c>
      <c r="H245" s="61">
        <v>681.73</v>
      </c>
      <c r="I245" s="27">
        <f>H245/G245</f>
        <v>0.3274399615754083</v>
      </c>
    </row>
    <row r="246" spans="1:8" ht="12.75">
      <c r="A246" t="s">
        <v>389</v>
      </c>
      <c r="G246" s="61"/>
      <c r="H246" s="61"/>
    </row>
    <row r="247" spans="1:9" ht="12.75">
      <c r="A247" t="s">
        <v>390</v>
      </c>
      <c r="G247" s="61">
        <v>36260</v>
      </c>
      <c r="H247" s="61">
        <v>14931.58</v>
      </c>
      <c r="I247" s="27">
        <f>H247/G247</f>
        <v>0.41179205736348595</v>
      </c>
    </row>
    <row r="248" spans="1:9" s="5" customFormat="1" ht="12.75">
      <c r="A248" s="5" t="s">
        <v>145</v>
      </c>
      <c r="G248" s="63"/>
      <c r="H248" s="63"/>
      <c r="I248" s="30"/>
    </row>
    <row r="249" spans="1:9" s="5" customFormat="1" ht="12.75">
      <c r="A249" s="5" t="s">
        <v>146</v>
      </c>
      <c r="G249" s="63">
        <f>SUM(G251:G264)</f>
        <v>119957</v>
      </c>
      <c r="H249" s="63">
        <f>SUM(H251:H264)</f>
        <v>65943.81</v>
      </c>
      <c r="I249" s="30">
        <f>H249/G249</f>
        <v>0.5497287361304467</v>
      </c>
    </row>
    <row r="250" spans="1:8" ht="12.75">
      <c r="A250" t="s">
        <v>35</v>
      </c>
      <c r="G250" s="61"/>
      <c r="H250" s="61"/>
    </row>
    <row r="251" spans="1:9" ht="12.75">
      <c r="A251" t="s">
        <v>335</v>
      </c>
      <c r="G251" s="61">
        <v>7766</v>
      </c>
      <c r="H251" s="61">
        <v>3249.67</v>
      </c>
      <c r="I251" s="27">
        <f aca="true" t="shared" si="10" ref="I251:I262">H251/G251</f>
        <v>0.418448364666495</v>
      </c>
    </row>
    <row r="252" spans="1:9" ht="12.75">
      <c r="A252" t="s">
        <v>359</v>
      </c>
      <c r="G252" s="61">
        <v>71933</v>
      </c>
      <c r="H252" s="61">
        <v>37134.02</v>
      </c>
      <c r="I252" s="27">
        <f t="shared" si="10"/>
        <v>0.5162306590855379</v>
      </c>
    </row>
    <row r="253" spans="1:9" ht="12.75">
      <c r="A253" t="s">
        <v>337</v>
      </c>
      <c r="G253" s="61">
        <v>5355</v>
      </c>
      <c r="H253" s="61">
        <v>5355</v>
      </c>
      <c r="I253" s="27">
        <f t="shared" si="10"/>
        <v>1</v>
      </c>
    </row>
    <row r="254" spans="1:9" ht="12.75">
      <c r="A254" t="s">
        <v>338</v>
      </c>
      <c r="G254" s="61">
        <v>13182</v>
      </c>
      <c r="H254" s="61">
        <v>7166.62</v>
      </c>
      <c r="I254" s="27">
        <f t="shared" si="10"/>
        <v>0.5436671218328023</v>
      </c>
    </row>
    <row r="255" spans="1:9" ht="12.75">
      <c r="A255" t="s">
        <v>339</v>
      </c>
      <c r="G255" s="61">
        <v>2057</v>
      </c>
      <c r="H255" s="61">
        <v>1118.36</v>
      </c>
      <c r="I255" s="27">
        <f t="shared" si="10"/>
        <v>0.5436849781234807</v>
      </c>
    </row>
    <row r="256" spans="1:9" ht="12.75">
      <c r="A256" t="s">
        <v>340</v>
      </c>
      <c r="G256" s="61">
        <v>11022</v>
      </c>
      <c r="H256" s="61">
        <v>5563.4</v>
      </c>
      <c r="I256" s="27">
        <f t="shared" si="10"/>
        <v>0.5047541281074215</v>
      </c>
    </row>
    <row r="257" spans="1:8" ht="12.75">
      <c r="A257" t="s">
        <v>482</v>
      </c>
      <c r="G257" s="61"/>
      <c r="H257" s="61"/>
    </row>
    <row r="258" spans="1:9" ht="12.75">
      <c r="A258" t="s">
        <v>483</v>
      </c>
      <c r="G258" s="61">
        <v>800</v>
      </c>
      <c r="H258" s="61">
        <v>774.6</v>
      </c>
      <c r="I258" s="27">
        <f>H258/G258</f>
        <v>0.96825</v>
      </c>
    </row>
    <row r="259" spans="1:9" ht="12.75">
      <c r="A259" t="s">
        <v>341</v>
      </c>
      <c r="G259" s="61">
        <v>2622</v>
      </c>
      <c r="H259" s="61">
        <v>1582.14</v>
      </c>
      <c r="I259" s="27">
        <f t="shared" si="10"/>
        <v>0.6034096109839817</v>
      </c>
    </row>
    <row r="260" spans="1:9" ht="12.75">
      <c r="A260" t="s">
        <v>342</v>
      </c>
      <c r="G260" s="61">
        <v>240</v>
      </c>
      <c r="H260" s="61">
        <v>0</v>
      </c>
      <c r="I260" s="27">
        <v>0</v>
      </c>
    </row>
    <row r="261" spans="1:9" ht="12.75">
      <c r="A261" t="s">
        <v>641</v>
      </c>
      <c r="G261" s="61">
        <v>41</v>
      </c>
      <c r="H261" s="61">
        <v>0</v>
      </c>
      <c r="I261" s="27">
        <f t="shared" si="10"/>
        <v>0</v>
      </c>
    </row>
    <row r="262" spans="1:9" ht="12.75">
      <c r="A262" t="s">
        <v>344</v>
      </c>
      <c r="G262" s="61">
        <v>29</v>
      </c>
      <c r="H262" s="61">
        <v>0</v>
      </c>
      <c r="I262" s="27">
        <f t="shared" si="10"/>
        <v>0</v>
      </c>
    </row>
    <row r="263" spans="1:8" ht="12.75">
      <c r="A263" t="s">
        <v>346</v>
      </c>
      <c r="G263" s="61"/>
      <c r="H263" s="61"/>
    </row>
    <row r="264" spans="1:9" ht="12.75">
      <c r="A264" t="s">
        <v>347</v>
      </c>
      <c r="G264" s="61">
        <v>4910</v>
      </c>
      <c r="H264" s="61">
        <v>4000</v>
      </c>
      <c r="I264" s="27">
        <f>H264/G264</f>
        <v>0.814663951120163</v>
      </c>
    </row>
    <row r="265" spans="1:9" s="78" customFormat="1" ht="12.75">
      <c r="A265" s="78" t="s">
        <v>180</v>
      </c>
      <c r="G265" s="79">
        <f>SUM(G267)</f>
        <v>10000</v>
      </c>
      <c r="H265" s="79">
        <f>SUM(H267)</f>
        <v>0</v>
      </c>
      <c r="I265" s="86">
        <v>0</v>
      </c>
    </row>
    <row r="266" spans="1:8" ht="12.75">
      <c r="A266" t="s">
        <v>181</v>
      </c>
      <c r="G266" s="61"/>
      <c r="H266" s="61"/>
    </row>
    <row r="267" spans="1:9" ht="12.75">
      <c r="A267" t="s">
        <v>182</v>
      </c>
      <c r="G267" s="61">
        <v>10000</v>
      </c>
      <c r="H267" s="61">
        <v>0</v>
      </c>
      <c r="I267" s="27">
        <v>0</v>
      </c>
    </row>
    <row r="268" spans="1:9" s="5" customFormat="1" ht="12.75">
      <c r="A268" s="5" t="s">
        <v>375</v>
      </c>
      <c r="G268" s="63">
        <f>SUM(G269:G305)</f>
        <v>733023.6000000001</v>
      </c>
      <c r="H268" s="63">
        <f>SUM(H269:H305)</f>
        <v>364816.7499999999</v>
      </c>
      <c r="I268" s="30">
        <f>H268/G268</f>
        <v>0.49768759150455705</v>
      </c>
    </row>
    <row r="269" spans="1:8" ht="12.75">
      <c r="A269" t="s">
        <v>35</v>
      </c>
      <c r="G269" s="61"/>
      <c r="H269" s="61"/>
    </row>
    <row r="270" spans="1:9" ht="12.75">
      <c r="A270" t="s">
        <v>335</v>
      </c>
      <c r="G270" s="61">
        <v>28096</v>
      </c>
      <c r="H270" s="61">
        <v>12587.07</v>
      </c>
      <c r="I270" s="27">
        <f aca="true" t="shared" si="11" ref="I270:I282">H270/G270</f>
        <v>0.4480022067198178</v>
      </c>
    </row>
    <row r="271" spans="1:9" ht="12.75">
      <c r="A271" t="s">
        <v>359</v>
      </c>
      <c r="G271" s="61">
        <v>417773</v>
      </c>
      <c r="H271" s="61">
        <v>201656.91</v>
      </c>
      <c r="I271" s="27">
        <f t="shared" si="11"/>
        <v>0.48269493241545053</v>
      </c>
    </row>
    <row r="272" spans="1:9" ht="12.75">
      <c r="A272" t="s">
        <v>337</v>
      </c>
      <c r="G272" s="61">
        <v>30100</v>
      </c>
      <c r="H272" s="61">
        <v>30096.57</v>
      </c>
      <c r="I272" s="27">
        <f t="shared" si="11"/>
        <v>0.9998860465116279</v>
      </c>
    </row>
    <row r="273" spans="1:9" ht="12.75">
      <c r="A273" t="s">
        <v>363</v>
      </c>
      <c r="G273" s="61">
        <v>71426</v>
      </c>
      <c r="H273" s="61">
        <v>36410.56</v>
      </c>
      <c r="I273" s="27">
        <f t="shared" si="11"/>
        <v>0.5097661915828969</v>
      </c>
    </row>
    <row r="274" spans="1:9" ht="12.75">
      <c r="A274" t="s">
        <v>93</v>
      </c>
      <c r="G274" s="61">
        <v>278.91</v>
      </c>
      <c r="H274" s="61">
        <v>278.91</v>
      </c>
      <c r="I274" s="27">
        <f t="shared" si="11"/>
        <v>1</v>
      </c>
    </row>
    <row r="275" spans="1:9" ht="12.75">
      <c r="A275" t="s">
        <v>94</v>
      </c>
      <c r="G275" s="61">
        <v>93.02</v>
      </c>
      <c r="H275" s="61">
        <v>93.02</v>
      </c>
      <c r="I275" s="27">
        <f t="shared" si="11"/>
        <v>1</v>
      </c>
    </row>
    <row r="276" spans="1:9" ht="12.75">
      <c r="A276" t="s">
        <v>339</v>
      </c>
      <c r="G276" s="61">
        <v>11080</v>
      </c>
      <c r="H276" s="61">
        <v>5853.97</v>
      </c>
      <c r="I276" s="27">
        <f t="shared" si="11"/>
        <v>0.528336642599278</v>
      </c>
    </row>
    <row r="277" spans="1:9" ht="12.75">
      <c r="A277" t="s">
        <v>95</v>
      </c>
      <c r="G277" s="61">
        <v>44.91</v>
      </c>
      <c r="H277" s="61">
        <v>44.91</v>
      </c>
      <c r="I277" s="27">
        <f t="shared" si="11"/>
        <v>1</v>
      </c>
    </row>
    <row r="278" spans="1:9" ht="12.75">
      <c r="A278" t="s">
        <v>96</v>
      </c>
      <c r="G278" s="61">
        <v>14.97</v>
      </c>
      <c r="H278" s="61">
        <v>14.97</v>
      </c>
      <c r="I278" s="27">
        <f t="shared" si="11"/>
        <v>1</v>
      </c>
    </row>
    <row r="279" spans="1:9" ht="12.75">
      <c r="A279" t="s">
        <v>147</v>
      </c>
      <c r="G279" s="61">
        <v>2944</v>
      </c>
      <c r="H279" s="61">
        <v>1700</v>
      </c>
      <c r="I279" s="27">
        <f t="shared" si="11"/>
        <v>0.5774456521739131</v>
      </c>
    </row>
    <row r="280" spans="1:9" ht="12.75">
      <c r="A280" t="s">
        <v>97</v>
      </c>
      <c r="G280" s="61">
        <v>3821.63</v>
      </c>
      <c r="H280" s="61">
        <v>3821.63</v>
      </c>
      <c r="I280" s="27">
        <f t="shared" si="11"/>
        <v>1</v>
      </c>
    </row>
    <row r="281" spans="1:9" ht="12.75">
      <c r="A281" t="s">
        <v>98</v>
      </c>
      <c r="G281" s="61">
        <v>1274.56</v>
      </c>
      <c r="H281" s="61">
        <v>1274.56</v>
      </c>
      <c r="I281" s="27">
        <f t="shared" si="11"/>
        <v>1</v>
      </c>
    </row>
    <row r="282" spans="1:9" ht="12.75">
      <c r="A282" t="s">
        <v>340</v>
      </c>
      <c r="G282" s="61">
        <v>52557</v>
      </c>
      <c r="H282" s="61">
        <v>26230.43</v>
      </c>
      <c r="I282" s="27">
        <f t="shared" si="11"/>
        <v>0.4990853739749225</v>
      </c>
    </row>
    <row r="283" spans="1:8" ht="12.75">
      <c r="A283" t="s">
        <v>482</v>
      </c>
      <c r="G283" s="61"/>
      <c r="H283" s="61"/>
    </row>
    <row r="284" spans="1:9" ht="12.75">
      <c r="A284" t="s">
        <v>483</v>
      </c>
      <c r="G284" s="61">
        <v>2600</v>
      </c>
      <c r="H284" s="61">
        <v>1188.57</v>
      </c>
      <c r="I284" s="27">
        <f>H284/G284</f>
        <v>0.4571423076923077</v>
      </c>
    </row>
    <row r="285" spans="1:9" ht="12.75">
      <c r="A285" t="s">
        <v>341</v>
      </c>
      <c r="G285" s="61">
        <v>9286</v>
      </c>
      <c r="H285" s="61">
        <v>5957.06</v>
      </c>
      <c r="I285" s="27">
        <f aca="true" t="shared" si="12" ref="I285:I295">H285/G285</f>
        <v>0.6415097996984709</v>
      </c>
    </row>
    <row r="286" spans="1:9" ht="12.75">
      <c r="A286" t="s">
        <v>342</v>
      </c>
      <c r="G286" s="61">
        <v>22594</v>
      </c>
      <c r="H286" s="61">
        <v>2015.59</v>
      </c>
      <c r="I286" s="27">
        <f t="shared" si="12"/>
        <v>0.08920908205718332</v>
      </c>
    </row>
    <row r="287" spans="1:9" ht="12.75">
      <c r="A287" t="s">
        <v>641</v>
      </c>
      <c r="G287" s="61">
        <v>614</v>
      </c>
      <c r="H287" s="61">
        <v>20</v>
      </c>
      <c r="I287" s="27">
        <f t="shared" si="12"/>
        <v>0.03257328990228013</v>
      </c>
    </row>
    <row r="288" spans="1:9" ht="12.75">
      <c r="A288" t="s">
        <v>376</v>
      </c>
      <c r="G288" s="61">
        <v>13677</v>
      </c>
      <c r="H288" s="61">
        <v>4860.47</v>
      </c>
      <c r="I288" s="27">
        <f t="shared" si="12"/>
        <v>0.35537544783212693</v>
      </c>
    </row>
    <row r="289" spans="1:9" ht="12.75">
      <c r="A289" t="s">
        <v>102</v>
      </c>
      <c r="G289" s="61">
        <v>8024.41</v>
      </c>
      <c r="H289" s="61">
        <v>8024.41</v>
      </c>
      <c r="I289" s="27">
        <f t="shared" si="12"/>
        <v>1</v>
      </c>
    </row>
    <row r="290" spans="1:9" ht="12.75">
      <c r="A290" t="s">
        <v>103</v>
      </c>
      <c r="G290" s="61">
        <v>2676.19</v>
      </c>
      <c r="H290" s="61">
        <v>2676.19</v>
      </c>
      <c r="I290" s="27">
        <f t="shared" si="12"/>
        <v>1</v>
      </c>
    </row>
    <row r="291" spans="1:9" ht="12.75">
      <c r="A291" t="s">
        <v>53</v>
      </c>
      <c r="G291" s="61">
        <v>654</v>
      </c>
      <c r="H291" s="61">
        <v>7.32</v>
      </c>
      <c r="I291" s="27">
        <f t="shared" si="12"/>
        <v>0.011192660550458715</v>
      </c>
    </row>
    <row r="292" spans="1:8" ht="12.75">
      <c r="A292" t="s">
        <v>81</v>
      </c>
      <c r="G292" s="61"/>
      <c r="H292" s="61"/>
    </row>
    <row r="293" spans="1:9" ht="12.75">
      <c r="A293" t="s">
        <v>82</v>
      </c>
      <c r="G293" s="61">
        <v>1598</v>
      </c>
      <c r="H293" s="61">
        <v>812.32</v>
      </c>
      <c r="I293" s="27">
        <f>H293/G293</f>
        <v>0.5083354192740926</v>
      </c>
    </row>
    <row r="294" spans="1:9" ht="12.75">
      <c r="A294" t="s">
        <v>344</v>
      </c>
      <c r="G294" s="61">
        <v>1176</v>
      </c>
      <c r="H294" s="61">
        <v>849.18</v>
      </c>
      <c r="I294" s="27">
        <f t="shared" si="12"/>
        <v>0.7220918367346938</v>
      </c>
    </row>
    <row r="295" spans="1:9" ht="12.75">
      <c r="A295" t="s">
        <v>345</v>
      </c>
      <c r="G295" s="61">
        <v>2170</v>
      </c>
      <c r="H295" s="61">
        <v>78.61</v>
      </c>
      <c r="I295" s="27">
        <f t="shared" si="12"/>
        <v>0.036225806451612906</v>
      </c>
    </row>
    <row r="296" spans="1:8" ht="12.75">
      <c r="A296" t="s">
        <v>377</v>
      </c>
      <c r="G296" s="61"/>
      <c r="H296" s="61"/>
    </row>
    <row r="297" spans="1:9" ht="12.75">
      <c r="A297" t="s">
        <v>347</v>
      </c>
      <c r="G297" s="61">
        <v>23298</v>
      </c>
      <c r="H297" s="61">
        <v>18000</v>
      </c>
      <c r="I297" s="27">
        <f>H297/G297</f>
        <v>0.7725985063095545</v>
      </c>
    </row>
    <row r="298" spans="1:8" ht="12.75">
      <c r="A298" t="s">
        <v>83</v>
      </c>
      <c r="G298" s="61"/>
      <c r="H298" s="61"/>
    </row>
    <row r="299" spans="1:9" ht="12.75">
      <c r="A299" t="s">
        <v>84</v>
      </c>
      <c r="G299" s="61">
        <v>200</v>
      </c>
      <c r="H299" s="61">
        <v>0</v>
      </c>
      <c r="I299" s="27">
        <v>0</v>
      </c>
    </row>
    <row r="300" spans="1:8" ht="12.75">
      <c r="A300" t="s">
        <v>92</v>
      </c>
      <c r="G300" s="61"/>
      <c r="H300" s="61"/>
    </row>
    <row r="301" spans="1:9" ht="12.75">
      <c r="A301" t="s">
        <v>74</v>
      </c>
      <c r="G301" s="61">
        <v>1033</v>
      </c>
      <c r="H301" s="61">
        <v>0</v>
      </c>
      <c r="I301" s="27">
        <v>0</v>
      </c>
    </row>
    <row r="302" spans="1:8" ht="12.75">
      <c r="A302" t="s">
        <v>104</v>
      </c>
      <c r="G302" s="61"/>
      <c r="H302" s="61"/>
    </row>
    <row r="303" spans="1:9" ht="12.75">
      <c r="A303" t="s">
        <v>76</v>
      </c>
      <c r="G303" s="61">
        <v>2659</v>
      </c>
      <c r="H303" s="61">
        <v>263.52</v>
      </c>
      <c r="I303" s="27">
        <f>H303/G303</f>
        <v>0.09910492666415945</v>
      </c>
    </row>
    <row r="304" spans="1:8" ht="12.75">
      <c r="A304" t="s">
        <v>389</v>
      </c>
      <c r="G304" s="61"/>
      <c r="H304" s="61"/>
    </row>
    <row r="305" spans="1:9" ht="12.75">
      <c r="A305" t="s">
        <v>390</v>
      </c>
      <c r="G305" s="61">
        <v>21260</v>
      </c>
      <c r="H305" s="61">
        <v>0</v>
      </c>
      <c r="I305" s="27">
        <f>H305/G305</f>
        <v>0</v>
      </c>
    </row>
    <row r="306" spans="1:9" s="5" customFormat="1" ht="12.75">
      <c r="A306" s="5" t="s">
        <v>378</v>
      </c>
      <c r="G306" s="63">
        <f>SUM(G307:G320)</f>
        <v>144180</v>
      </c>
      <c r="H306" s="63">
        <f>SUM(H307:H320)</f>
        <v>62062.5</v>
      </c>
      <c r="I306" s="30">
        <f>H306/G306</f>
        <v>0.430451518934665</v>
      </c>
    </row>
    <row r="307" spans="1:8" ht="12.75">
      <c r="A307" t="s">
        <v>35</v>
      </c>
      <c r="G307" s="61"/>
      <c r="H307" s="61"/>
    </row>
    <row r="308" spans="3:9" ht="12.75">
      <c r="C308" t="s">
        <v>642</v>
      </c>
      <c r="G308" s="61">
        <v>1500</v>
      </c>
      <c r="H308" s="61">
        <v>0</v>
      </c>
      <c r="I308" s="27">
        <f aca="true" t="shared" si="13" ref="I308:I318">H308/G308</f>
        <v>0</v>
      </c>
    </row>
    <row r="309" spans="1:9" ht="12.75">
      <c r="A309" t="s">
        <v>336</v>
      </c>
      <c r="G309" s="61">
        <v>39429</v>
      </c>
      <c r="H309" s="61">
        <v>19580</v>
      </c>
      <c r="I309" s="27">
        <f t="shared" si="13"/>
        <v>0.49658880519414644</v>
      </c>
    </row>
    <row r="310" spans="1:9" ht="12.75">
      <c r="A310" t="s">
        <v>337</v>
      </c>
      <c r="G310" s="61">
        <v>3254</v>
      </c>
      <c r="H310" s="61">
        <v>3030.17</v>
      </c>
      <c r="I310" s="27">
        <f t="shared" si="13"/>
        <v>0.9312138905961893</v>
      </c>
    </row>
    <row r="311" spans="1:9" ht="12.75">
      <c r="A311" t="s">
        <v>338</v>
      </c>
      <c r="G311" s="61">
        <v>6484</v>
      </c>
      <c r="H311" s="61">
        <v>3424.79</v>
      </c>
      <c r="I311" s="27">
        <f t="shared" si="13"/>
        <v>0.5281909315237507</v>
      </c>
    </row>
    <row r="312" spans="1:9" ht="12.75">
      <c r="A312" t="s">
        <v>339</v>
      </c>
      <c r="G312" s="61">
        <v>1046</v>
      </c>
      <c r="H312" s="61">
        <v>553.96</v>
      </c>
      <c r="I312" s="27">
        <f t="shared" si="13"/>
        <v>0.5295984703632888</v>
      </c>
    </row>
    <row r="313" spans="1:9" ht="12.75">
      <c r="A313" t="s">
        <v>147</v>
      </c>
      <c r="G313" s="61">
        <v>10500</v>
      </c>
      <c r="H313" s="61">
        <v>4593.75</v>
      </c>
      <c r="I313" s="27">
        <f t="shared" si="13"/>
        <v>0.4375</v>
      </c>
    </row>
    <row r="314" spans="1:9" ht="12.75">
      <c r="A314" t="s">
        <v>340</v>
      </c>
      <c r="G314" s="61">
        <v>72610</v>
      </c>
      <c r="H314" s="61">
        <v>28135.42</v>
      </c>
      <c r="I314" s="27">
        <f t="shared" si="13"/>
        <v>0.3874868475416609</v>
      </c>
    </row>
    <row r="315" spans="1:9" ht="12.75">
      <c r="A315" t="s">
        <v>342</v>
      </c>
      <c r="G315" s="61">
        <v>2000</v>
      </c>
      <c r="H315" s="61">
        <v>0</v>
      </c>
      <c r="I315" s="27">
        <f t="shared" si="13"/>
        <v>0</v>
      </c>
    </row>
    <row r="316" spans="1:9" ht="12.75">
      <c r="A316" t="s">
        <v>343</v>
      </c>
      <c r="G316" s="61">
        <v>2450</v>
      </c>
      <c r="H316" s="61">
        <v>628.8</v>
      </c>
      <c r="I316" s="27">
        <f t="shared" si="13"/>
        <v>0.2566530612244898</v>
      </c>
    </row>
    <row r="317" spans="1:9" ht="12.75">
      <c r="A317" t="s">
        <v>344</v>
      </c>
      <c r="G317" s="61">
        <v>400</v>
      </c>
      <c r="H317" s="61">
        <v>70.21</v>
      </c>
      <c r="I317" s="27">
        <f t="shared" si="13"/>
        <v>0.175525</v>
      </c>
    </row>
    <row r="318" spans="1:9" ht="12.75">
      <c r="A318" t="s">
        <v>345</v>
      </c>
      <c r="G318" s="61">
        <v>3600</v>
      </c>
      <c r="H318" s="61">
        <v>1364.4</v>
      </c>
      <c r="I318" s="27">
        <f t="shared" si="13"/>
        <v>0.379</v>
      </c>
    </row>
    <row r="319" spans="1:8" ht="12.75">
      <c r="A319" t="s">
        <v>346</v>
      </c>
      <c r="G319" s="61"/>
      <c r="H319" s="61"/>
    </row>
    <row r="320" spans="1:9" ht="12.75">
      <c r="A320" t="s">
        <v>347</v>
      </c>
      <c r="G320" s="61">
        <v>907</v>
      </c>
      <c r="H320" s="61">
        <v>681</v>
      </c>
      <c r="I320" s="27">
        <f>H320/G320</f>
        <v>0.7508269018743109</v>
      </c>
    </row>
    <row r="321" spans="1:9" ht="12.75">
      <c r="A321" s="5" t="s">
        <v>652</v>
      </c>
      <c r="B321" s="5"/>
      <c r="C321" s="5"/>
      <c r="D321" s="5"/>
      <c r="E321" s="5"/>
      <c r="F321" s="5"/>
      <c r="G321" s="63"/>
      <c r="H321" s="63"/>
      <c r="I321" s="30"/>
    </row>
    <row r="322" spans="1:9" ht="12.75">
      <c r="A322" s="112" t="s">
        <v>653</v>
      </c>
      <c r="B322" s="112"/>
      <c r="C322" s="112"/>
      <c r="D322" s="112"/>
      <c r="E322" s="112"/>
      <c r="F322" s="5"/>
      <c r="G322" s="63">
        <f>SUM(G323:G325)</f>
        <v>9473</v>
      </c>
      <c r="H322" s="63">
        <f>SUM(H323:H325)</f>
        <v>3263.79</v>
      </c>
      <c r="I322" s="30">
        <f>H322/G322</f>
        <v>0.34453604982582076</v>
      </c>
    </row>
    <row r="323" spans="1:9" ht="12.75">
      <c r="A323" t="s">
        <v>340</v>
      </c>
      <c r="G323" s="61">
        <v>534</v>
      </c>
      <c r="H323" s="61">
        <v>0</v>
      </c>
      <c r="I323" s="27">
        <f>H323/G323</f>
        <v>0</v>
      </c>
    </row>
    <row r="324" spans="1:9" ht="12.75">
      <c r="A324" t="s">
        <v>343</v>
      </c>
      <c r="G324" s="61">
        <v>6146</v>
      </c>
      <c r="H324" s="61">
        <v>1286.15</v>
      </c>
      <c r="I324" s="27">
        <f>H324/G324</f>
        <v>0.20926618939147415</v>
      </c>
    </row>
    <row r="325" spans="1:9" ht="12.75">
      <c r="A325" t="s">
        <v>344</v>
      </c>
      <c r="G325" s="61">
        <v>2793</v>
      </c>
      <c r="H325" s="61">
        <v>1977.64</v>
      </c>
      <c r="I325" s="27">
        <f>H325/G325</f>
        <v>0.7080701754385965</v>
      </c>
    </row>
    <row r="326" spans="1:9" s="5" customFormat="1" ht="12.75">
      <c r="A326" s="5" t="s">
        <v>379</v>
      </c>
      <c r="G326" s="63">
        <f>SUM(G327:G329)</f>
        <v>23943</v>
      </c>
      <c r="H326" s="63">
        <f>SUM(H327:H329)</f>
        <v>12000</v>
      </c>
      <c r="I326" s="30">
        <f>H326/G326</f>
        <v>0.5011903270266884</v>
      </c>
    </row>
    <row r="327" spans="1:9" s="7" customFormat="1" ht="12.75">
      <c r="A327" s="7" t="s">
        <v>343</v>
      </c>
      <c r="G327" s="64">
        <v>9697</v>
      </c>
      <c r="H327" s="64">
        <v>0</v>
      </c>
      <c r="I327" s="31">
        <v>0</v>
      </c>
    </row>
    <row r="328" spans="1:8" ht="12.75">
      <c r="A328" t="s">
        <v>346</v>
      </c>
      <c r="G328" s="61"/>
      <c r="H328" s="61"/>
    </row>
    <row r="329" spans="1:9" ht="13.5" customHeight="1">
      <c r="A329" t="s">
        <v>347</v>
      </c>
      <c r="G329" s="61">
        <v>14246</v>
      </c>
      <c r="H329" s="61">
        <v>12000</v>
      </c>
      <c r="I329" s="27">
        <f>H329/G329</f>
        <v>0.8423417099536712</v>
      </c>
    </row>
    <row r="330" spans="1:9" s="5" customFormat="1" ht="12.75">
      <c r="A330" s="5" t="s">
        <v>380</v>
      </c>
      <c r="G330" s="62">
        <f>SUM(G336,G331)</f>
        <v>155686</v>
      </c>
      <c r="H330" s="62">
        <f>SUM(H336,H331)</f>
        <v>13041.52</v>
      </c>
      <c r="I330" s="29">
        <f>H330/G330</f>
        <v>0.08376809732410108</v>
      </c>
    </row>
    <row r="331" spans="1:9" s="5" customFormat="1" ht="12.75">
      <c r="A331" s="5" t="s">
        <v>125</v>
      </c>
      <c r="G331" s="63">
        <f>SUM(G332:G334)</f>
        <v>4225</v>
      </c>
      <c r="H331" s="63">
        <f>SUM(H332:H334)</f>
        <v>962.5</v>
      </c>
      <c r="I331" s="30">
        <f>H331/G331</f>
        <v>0.22781065088757396</v>
      </c>
    </row>
    <row r="332" spans="1:9" s="7" customFormat="1" ht="12.75">
      <c r="A332" s="7" t="s">
        <v>147</v>
      </c>
      <c r="G332" s="64">
        <v>2625</v>
      </c>
      <c r="H332" s="64">
        <v>962.5</v>
      </c>
      <c r="I332" s="31">
        <f>H332/G332</f>
        <v>0.36666666666666664</v>
      </c>
    </row>
    <row r="333" spans="1:9" s="7" customFormat="1" ht="12.75">
      <c r="A333" s="7" t="s">
        <v>340</v>
      </c>
      <c r="G333" s="64">
        <v>300</v>
      </c>
      <c r="H333" s="64">
        <v>0</v>
      </c>
      <c r="I333" s="31">
        <v>0</v>
      </c>
    </row>
    <row r="334" spans="1:9" s="7" customFormat="1" ht="12.75">
      <c r="A334" s="7" t="s">
        <v>343</v>
      </c>
      <c r="G334" s="64">
        <v>1300</v>
      </c>
      <c r="H334" s="64">
        <v>0</v>
      </c>
      <c r="I334" s="31">
        <v>0</v>
      </c>
    </row>
    <row r="335" spans="7:9" s="7" customFormat="1" ht="12.75">
      <c r="G335" s="64"/>
      <c r="H335" s="64"/>
      <c r="I335" s="31"/>
    </row>
    <row r="336" spans="1:9" s="5" customFormat="1" ht="12.75">
      <c r="A336" s="5" t="s">
        <v>381</v>
      </c>
      <c r="G336" s="63">
        <f>SUM(G337:G347)</f>
        <v>151461</v>
      </c>
      <c r="H336" s="63">
        <f>SUM(H337:H347)</f>
        <v>12079.02</v>
      </c>
      <c r="I336" s="30">
        <f aca="true" t="shared" si="14" ref="I336:I343">H336/G336</f>
        <v>0.07975003466238834</v>
      </c>
    </row>
    <row r="337" spans="1:9" ht="12.75">
      <c r="A337" t="s">
        <v>363</v>
      </c>
      <c r="G337" s="61">
        <v>1468</v>
      </c>
      <c r="H337" s="61">
        <v>478.08</v>
      </c>
      <c r="I337" s="27">
        <f>H337/G337</f>
        <v>0.3256675749318801</v>
      </c>
    </row>
    <row r="338" spans="1:9" ht="12.75">
      <c r="A338" t="s">
        <v>147</v>
      </c>
      <c r="G338" s="61">
        <v>23295</v>
      </c>
      <c r="H338" s="61">
        <v>6780.76</v>
      </c>
      <c r="I338" s="27">
        <f>H338/G338</f>
        <v>0.2910822064820777</v>
      </c>
    </row>
    <row r="339" spans="1:9" ht="12.75">
      <c r="A339" t="s">
        <v>340</v>
      </c>
      <c r="G339" s="61">
        <v>8262</v>
      </c>
      <c r="H339" s="61">
        <v>1184.01</v>
      </c>
      <c r="I339" s="27">
        <f t="shared" si="14"/>
        <v>0.14330791575889615</v>
      </c>
    </row>
    <row r="340" spans="1:9" ht="12.75">
      <c r="A340" t="s">
        <v>343</v>
      </c>
      <c r="G340" s="61">
        <v>11246</v>
      </c>
      <c r="H340" s="61">
        <v>2930.09</v>
      </c>
      <c r="I340" s="27">
        <f t="shared" si="14"/>
        <v>0.26054508269606974</v>
      </c>
    </row>
    <row r="341" spans="1:8" ht="12.75">
      <c r="A341" t="s">
        <v>81</v>
      </c>
      <c r="G341" s="61"/>
      <c r="H341" s="61"/>
    </row>
    <row r="342" spans="1:9" ht="12.75">
      <c r="A342" t="s">
        <v>82</v>
      </c>
      <c r="G342" s="61">
        <v>1600</v>
      </c>
      <c r="H342" s="61">
        <v>578.28</v>
      </c>
      <c r="I342" s="27">
        <f>H342/G342</f>
        <v>0.361425</v>
      </c>
    </row>
    <row r="343" spans="1:9" ht="12.75">
      <c r="A343" t="s">
        <v>344</v>
      </c>
      <c r="G343" s="61">
        <v>350</v>
      </c>
      <c r="H343" s="61">
        <v>0</v>
      </c>
      <c r="I343" s="27">
        <f t="shared" si="14"/>
        <v>0</v>
      </c>
    </row>
    <row r="344" spans="1:8" ht="12.75">
      <c r="A344" t="s">
        <v>743</v>
      </c>
      <c r="G344" s="61"/>
      <c r="H344" s="61"/>
    </row>
    <row r="345" spans="1:9" ht="12.75">
      <c r="A345" t="s">
        <v>144</v>
      </c>
      <c r="G345" s="61">
        <v>240</v>
      </c>
      <c r="H345" s="61">
        <v>120</v>
      </c>
      <c r="I345" s="27">
        <f>H345/G345</f>
        <v>0.5</v>
      </c>
    </row>
    <row r="346" spans="1:8" ht="12.75">
      <c r="A346" t="s">
        <v>744</v>
      </c>
      <c r="G346" s="61"/>
      <c r="H346" s="61"/>
    </row>
    <row r="347" spans="1:9" ht="12.75">
      <c r="A347" t="s">
        <v>745</v>
      </c>
      <c r="G347" s="61">
        <v>105000</v>
      </c>
      <c r="H347" s="61">
        <v>7.8</v>
      </c>
      <c r="I347" s="27">
        <f>H347/G347</f>
        <v>7.428571428571429E-05</v>
      </c>
    </row>
    <row r="348" spans="1:9" s="5" customFormat="1" ht="12.75">
      <c r="A348" s="5" t="s">
        <v>681</v>
      </c>
      <c r="G348" s="62">
        <f>SUM(G355,G381,G385,G388,G390,G413,G417,G349)</f>
        <v>872815</v>
      </c>
      <c r="H348" s="62">
        <f>SUM(H355,H381,H385,H388,H349,H390,H413,H417)</f>
        <v>378292.97</v>
      </c>
      <c r="I348" s="29">
        <f>H348/G348</f>
        <v>0.4334171273408454</v>
      </c>
    </row>
    <row r="349" spans="1:9" s="5" customFormat="1" ht="12.75">
      <c r="A349" s="5" t="s">
        <v>54</v>
      </c>
      <c r="G349" s="63">
        <f>SUM(G352)</f>
        <v>18435</v>
      </c>
      <c r="H349" s="63">
        <f>SUM(H352)</f>
        <v>8355.27</v>
      </c>
      <c r="I349" s="30">
        <f>H349/G349</f>
        <v>0.4532286411716843</v>
      </c>
    </row>
    <row r="350" spans="1:9" s="7" customFormat="1" ht="12.75">
      <c r="A350" s="7" t="s">
        <v>28</v>
      </c>
      <c r="G350" s="70"/>
      <c r="H350" s="70"/>
      <c r="I350" s="54"/>
    </row>
    <row r="351" spans="1:9" s="7" customFormat="1" ht="12.75">
      <c r="A351" s="7" t="s">
        <v>29</v>
      </c>
      <c r="G351" s="70"/>
      <c r="H351" s="70"/>
      <c r="I351" s="54"/>
    </row>
    <row r="352" spans="1:9" s="7" customFormat="1" ht="12.75">
      <c r="A352" s="7" t="s">
        <v>496</v>
      </c>
      <c r="G352" s="64">
        <v>18435</v>
      </c>
      <c r="H352" s="64">
        <v>8355.27</v>
      </c>
      <c r="I352" s="31">
        <f>H352/G352</f>
        <v>0.4532286411716843</v>
      </c>
    </row>
    <row r="353" spans="1:9" s="5" customFormat="1" ht="12.75">
      <c r="A353" s="5" t="s">
        <v>100</v>
      </c>
      <c r="G353" s="62"/>
      <c r="H353" s="62"/>
      <c r="I353" s="29"/>
    </row>
    <row r="354" spans="1:9" s="5" customFormat="1" ht="12.75">
      <c r="A354" s="5" t="s">
        <v>55</v>
      </c>
      <c r="G354" s="62"/>
      <c r="H354" s="62"/>
      <c r="I354" s="29"/>
    </row>
    <row r="355" spans="1:9" s="5" customFormat="1" ht="12.75">
      <c r="A355" s="5" t="s">
        <v>108</v>
      </c>
      <c r="G355" s="63">
        <f>SUM(G356:G377)</f>
        <v>549711</v>
      </c>
      <c r="H355" s="63">
        <f>SUM(H356:H377)</f>
        <v>231259.63999999998</v>
      </c>
      <c r="I355" s="30">
        <f aca="true" t="shared" si="15" ref="I355:I368">H355/G355</f>
        <v>0.42069312784353957</v>
      </c>
    </row>
    <row r="356" spans="1:9" s="7" customFormat="1" ht="12.75">
      <c r="A356" s="7" t="s">
        <v>695</v>
      </c>
      <c r="G356" s="64">
        <v>513808</v>
      </c>
      <c r="H356" s="64">
        <v>214092</v>
      </c>
      <c r="I356" s="31">
        <f t="shared" si="15"/>
        <v>0.4166770466789151</v>
      </c>
    </row>
    <row r="357" spans="1:9" s="7" customFormat="1" ht="12.75">
      <c r="A357" s="7" t="s">
        <v>696</v>
      </c>
      <c r="G357" s="64">
        <v>18173</v>
      </c>
      <c r="H357" s="64">
        <v>8852.29</v>
      </c>
      <c r="I357" s="31">
        <f t="shared" si="15"/>
        <v>0.48711219941671713</v>
      </c>
    </row>
    <row r="358" spans="1:9" s="7" customFormat="1" ht="12.75">
      <c r="A358" s="7" t="s">
        <v>30</v>
      </c>
      <c r="G358" s="64">
        <v>1254</v>
      </c>
      <c r="H358" s="64">
        <v>1204.35</v>
      </c>
      <c r="I358" s="31">
        <f>H358/G358</f>
        <v>0.9604066985645933</v>
      </c>
    </row>
    <row r="359" spans="1:9" s="7" customFormat="1" ht="12.75">
      <c r="A359" s="7" t="s">
        <v>697</v>
      </c>
      <c r="G359" s="64">
        <v>4729</v>
      </c>
      <c r="H359" s="64">
        <v>2258.14</v>
      </c>
      <c r="I359" s="31">
        <f t="shared" si="15"/>
        <v>0.477508987100867</v>
      </c>
    </row>
    <row r="360" spans="1:9" s="7" customFormat="1" ht="12.75">
      <c r="A360" s="7" t="s">
        <v>698</v>
      </c>
      <c r="G360" s="64">
        <v>476</v>
      </c>
      <c r="H360" s="64">
        <v>246.38</v>
      </c>
      <c r="I360" s="31">
        <f t="shared" si="15"/>
        <v>0.5176050420168067</v>
      </c>
    </row>
    <row r="361" spans="1:9" s="7" customFormat="1" ht="12.75">
      <c r="A361" s="7" t="s">
        <v>699</v>
      </c>
      <c r="G361" s="64">
        <v>3304</v>
      </c>
      <c r="H361" s="64">
        <v>549.44</v>
      </c>
      <c r="I361" s="31">
        <f t="shared" si="15"/>
        <v>0.16629539951573852</v>
      </c>
    </row>
    <row r="362" spans="1:9" s="7" customFormat="1" ht="12.75">
      <c r="A362" s="7" t="s">
        <v>746</v>
      </c>
      <c r="G362" s="64">
        <v>123</v>
      </c>
      <c r="H362" s="64">
        <v>96</v>
      </c>
      <c r="I362" s="31">
        <f t="shared" si="15"/>
        <v>0.7804878048780488</v>
      </c>
    </row>
    <row r="363" spans="1:9" s="7" customFormat="1" ht="12.75">
      <c r="A363" s="7" t="s">
        <v>183</v>
      </c>
      <c r="G363" s="64">
        <v>45</v>
      </c>
      <c r="H363" s="64">
        <v>0</v>
      </c>
      <c r="I363" s="31">
        <f t="shared" si="15"/>
        <v>0</v>
      </c>
    </row>
    <row r="364" spans="1:9" s="7" customFormat="1" ht="12.75">
      <c r="A364" s="7" t="s">
        <v>694</v>
      </c>
      <c r="G364" s="64">
        <v>4017</v>
      </c>
      <c r="H364" s="64">
        <v>2690.36</v>
      </c>
      <c r="I364" s="31">
        <f t="shared" si="15"/>
        <v>0.6697435897435898</v>
      </c>
    </row>
    <row r="365" spans="1:9" s="7" customFormat="1" ht="12.75">
      <c r="A365" s="7" t="s">
        <v>184</v>
      </c>
      <c r="G365" s="64">
        <v>185</v>
      </c>
      <c r="H365" s="64">
        <v>92.02</v>
      </c>
      <c r="I365" s="31">
        <f t="shared" si="15"/>
        <v>0.4974054054054054</v>
      </c>
    </row>
    <row r="366" spans="1:9" s="7" customFormat="1" ht="12.75">
      <c r="A366" s="7" t="s">
        <v>185</v>
      </c>
      <c r="G366" s="64"/>
      <c r="H366" s="64"/>
      <c r="I366" s="31"/>
    </row>
    <row r="367" spans="1:9" s="7" customFormat="1" ht="12.75">
      <c r="A367" s="7" t="s">
        <v>82</v>
      </c>
      <c r="G367" s="64">
        <v>600</v>
      </c>
      <c r="H367" s="64">
        <v>272.71</v>
      </c>
      <c r="I367" s="31">
        <f>H367/G367</f>
        <v>0.4545166666666666</v>
      </c>
    </row>
    <row r="368" spans="1:9" s="7" customFormat="1" ht="12.75">
      <c r="A368" s="7" t="s">
        <v>101</v>
      </c>
      <c r="G368" s="64">
        <v>164</v>
      </c>
      <c r="H368" s="64">
        <v>20.8</v>
      </c>
      <c r="I368" s="31">
        <f t="shared" si="15"/>
        <v>0.12682926829268293</v>
      </c>
    </row>
    <row r="369" spans="1:9" s="7" customFormat="1" ht="12.75">
      <c r="A369" s="7" t="s">
        <v>72</v>
      </c>
      <c r="G369" s="64">
        <v>50</v>
      </c>
      <c r="H369" s="64">
        <v>0</v>
      </c>
      <c r="I369" s="31">
        <v>0</v>
      </c>
    </row>
    <row r="370" spans="1:9" s="7" customFormat="1" ht="12.75">
      <c r="A370" s="7" t="s">
        <v>700</v>
      </c>
      <c r="G370" s="64"/>
      <c r="H370" s="64"/>
      <c r="I370" s="31"/>
    </row>
    <row r="371" spans="1:9" s="7" customFormat="1" ht="12.75">
      <c r="A371" s="7" t="s">
        <v>347</v>
      </c>
      <c r="G371" s="64">
        <v>604</v>
      </c>
      <c r="H371" s="64">
        <v>509.97</v>
      </c>
      <c r="I371" s="31">
        <f>H371/G371</f>
        <v>0.8443211920529802</v>
      </c>
    </row>
    <row r="372" spans="1:9" s="7" customFormat="1" ht="12.75">
      <c r="A372" s="7" t="s">
        <v>747</v>
      </c>
      <c r="G372" s="64"/>
      <c r="H372" s="64"/>
      <c r="I372" s="31"/>
    </row>
    <row r="373" spans="1:9" s="7" customFormat="1" ht="12.75">
      <c r="A373" s="7" t="s">
        <v>84</v>
      </c>
      <c r="G373" s="64">
        <v>839</v>
      </c>
      <c r="H373" s="64">
        <v>230</v>
      </c>
      <c r="I373" s="31">
        <f>H373/G373</f>
        <v>0.27413587604290823</v>
      </c>
    </row>
    <row r="374" spans="1:9" s="7" customFormat="1" ht="12.75">
      <c r="A374" s="7" t="s">
        <v>73</v>
      </c>
      <c r="G374" s="64"/>
      <c r="H374" s="64"/>
      <c r="I374" s="31"/>
    </row>
    <row r="375" spans="1:9" s="7" customFormat="1" ht="12.75">
      <c r="A375" s="7" t="s">
        <v>74</v>
      </c>
      <c r="G375" s="64">
        <v>410</v>
      </c>
      <c r="H375" s="64">
        <v>0</v>
      </c>
      <c r="I375" s="31">
        <f>H375/G375</f>
        <v>0</v>
      </c>
    </row>
    <row r="376" spans="1:9" s="7" customFormat="1" ht="12.75">
      <c r="A376" s="7" t="s">
        <v>75</v>
      </c>
      <c r="G376" s="64"/>
      <c r="H376" s="64"/>
      <c r="I376" s="31"/>
    </row>
    <row r="377" spans="1:9" s="7" customFormat="1" ht="12.75">
      <c r="A377" s="7" t="s">
        <v>76</v>
      </c>
      <c r="G377" s="64">
        <v>930</v>
      </c>
      <c r="H377" s="64">
        <v>145.18</v>
      </c>
      <c r="I377" s="31">
        <f>H377/G377</f>
        <v>0.15610752688172044</v>
      </c>
    </row>
    <row r="378" spans="1:9" s="5" customFormat="1" ht="12.75">
      <c r="A378" s="5" t="s">
        <v>701</v>
      </c>
      <c r="G378" s="62"/>
      <c r="H378" s="62"/>
      <c r="I378" s="29"/>
    </row>
    <row r="379" spans="1:9" s="5" customFormat="1" ht="12.75">
      <c r="A379" s="5" t="s">
        <v>572</v>
      </c>
      <c r="G379" s="63"/>
      <c r="H379" s="63"/>
      <c r="I379" s="29"/>
    </row>
    <row r="380" spans="1:9" s="5" customFormat="1" ht="12.75">
      <c r="A380" s="5" t="s">
        <v>573</v>
      </c>
      <c r="G380" s="63"/>
      <c r="H380" s="63"/>
      <c r="I380" s="29"/>
    </row>
    <row r="381" spans="1:9" s="5" customFormat="1" ht="12.75">
      <c r="A381" s="5" t="s">
        <v>683</v>
      </c>
      <c r="G381" s="63">
        <f>SUM(G382)</f>
        <v>1000</v>
      </c>
      <c r="H381" s="63">
        <f>SUM(H382)</f>
        <v>239.76</v>
      </c>
      <c r="I381" s="29">
        <f>H381/G381</f>
        <v>0.23976</v>
      </c>
    </row>
    <row r="382" spans="1:9" s="5" customFormat="1" ht="12.75">
      <c r="A382" s="7" t="s">
        <v>546</v>
      </c>
      <c r="B382" s="7"/>
      <c r="C382" s="7"/>
      <c r="D382" s="7"/>
      <c r="E382" s="7"/>
      <c r="F382" s="7"/>
      <c r="G382" s="64">
        <v>1000</v>
      </c>
      <c r="H382" s="64">
        <v>239.76</v>
      </c>
      <c r="I382" s="31">
        <f>H382/G382</f>
        <v>0.23976</v>
      </c>
    </row>
    <row r="383" spans="1:9" s="5" customFormat="1" ht="12.75">
      <c r="A383" s="5" t="s">
        <v>702</v>
      </c>
      <c r="G383" s="63"/>
      <c r="H383" s="63"/>
      <c r="I383" s="29"/>
    </row>
    <row r="384" spans="1:9" s="5" customFormat="1" ht="12.75">
      <c r="A384" s="5" t="s">
        <v>109</v>
      </c>
      <c r="G384" s="63"/>
      <c r="H384" s="63"/>
      <c r="I384" s="29"/>
    </row>
    <row r="385" spans="1:9" s="5" customFormat="1" ht="12.75">
      <c r="A385" s="5" t="s">
        <v>110</v>
      </c>
      <c r="G385" s="63">
        <f>SUM(G386:G387)</f>
        <v>75000</v>
      </c>
      <c r="H385" s="63">
        <f>SUM(H386:H387)</f>
        <v>32559.64</v>
      </c>
      <c r="I385" s="30">
        <f aca="true" t="shared" si="16" ref="I385:I390">H385/G385</f>
        <v>0.43412853333333334</v>
      </c>
    </row>
    <row r="386" spans="1:9" ht="12.75">
      <c r="A386" t="s">
        <v>382</v>
      </c>
      <c r="G386" s="61">
        <v>72300</v>
      </c>
      <c r="H386" s="61">
        <v>29859.64</v>
      </c>
      <c r="I386" s="27">
        <f t="shared" si="16"/>
        <v>0.41299640387275244</v>
      </c>
    </row>
    <row r="387" spans="1:9" s="7" customFormat="1" ht="12.75">
      <c r="A387" s="7" t="s">
        <v>343</v>
      </c>
      <c r="G387" s="64">
        <v>2700</v>
      </c>
      <c r="H387" s="64">
        <v>2700</v>
      </c>
      <c r="I387" s="31">
        <f t="shared" si="16"/>
        <v>1</v>
      </c>
    </row>
    <row r="388" spans="1:9" s="5" customFormat="1" ht="12.75">
      <c r="A388" s="5" t="s">
        <v>703</v>
      </c>
      <c r="G388" s="63">
        <f>SUM(G389)</f>
        <v>1000</v>
      </c>
      <c r="H388" s="63">
        <f>SUM(H389)</f>
        <v>0</v>
      </c>
      <c r="I388" s="30">
        <f t="shared" si="16"/>
        <v>0</v>
      </c>
    </row>
    <row r="389" spans="1:9" ht="12.75">
      <c r="A389" t="s">
        <v>383</v>
      </c>
      <c r="G389" s="61">
        <v>1000</v>
      </c>
      <c r="H389" s="61">
        <v>0</v>
      </c>
      <c r="I389" s="27">
        <f t="shared" si="16"/>
        <v>0</v>
      </c>
    </row>
    <row r="390" spans="1:9" s="5" customFormat="1" ht="12.75">
      <c r="A390" s="5" t="s">
        <v>704</v>
      </c>
      <c r="G390" s="63">
        <f>SUM(G391:G411)</f>
        <v>194075</v>
      </c>
      <c r="H390" s="63">
        <f>SUM(H391:H411)</f>
        <v>93193.05999999998</v>
      </c>
      <c r="I390" s="30">
        <f t="shared" si="16"/>
        <v>0.4801909571042122</v>
      </c>
    </row>
    <row r="391" spans="1:9" ht="12.75">
      <c r="A391" t="s">
        <v>336</v>
      </c>
      <c r="G391" s="61">
        <v>146216</v>
      </c>
      <c r="H391" s="61">
        <v>66340.92</v>
      </c>
      <c r="I391" s="27">
        <f aca="true" t="shared" si="17" ref="I391:I403">H391/G391</f>
        <v>0.4537186080866663</v>
      </c>
    </row>
    <row r="392" spans="1:9" ht="12.75">
      <c r="A392" t="s">
        <v>337</v>
      </c>
      <c r="G392" s="61">
        <v>7615</v>
      </c>
      <c r="H392" s="61">
        <v>7612.91</v>
      </c>
      <c r="I392" s="27">
        <f t="shared" si="17"/>
        <v>0.9997255416940249</v>
      </c>
    </row>
    <row r="393" spans="1:9" ht="12.75">
      <c r="A393" t="s">
        <v>338</v>
      </c>
      <c r="G393" s="61">
        <v>18496</v>
      </c>
      <c r="H393" s="61">
        <v>9473.82</v>
      </c>
      <c r="I393" s="27">
        <f t="shared" si="17"/>
        <v>0.5122091262975779</v>
      </c>
    </row>
    <row r="394" spans="1:9" ht="12.75">
      <c r="A394" t="s">
        <v>339</v>
      </c>
      <c r="G394" s="61">
        <v>2885</v>
      </c>
      <c r="H394" s="61">
        <v>1451.32</v>
      </c>
      <c r="I394" s="27">
        <f t="shared" si="17"/>
        <v>0.5030571923743501</v>
      </c>
    </row>
    <row r="395" spans="1:9" ht="12.75">
      <c r="A395" t="s">
        <v>340</v>
      </c>
      <c r="G395" s="61">
        <v>3305</v>
      </c>
      <c r="H395" s="61">
        <v>1674.71</v>
      </c>
      <c r="I395" s="27">
        <f t="shared" si="17"/>
        <v>0.5067201210287443</v>
      </c>
    </row>
    <row r="396" spans="1:9" ht="12.75">
      <c r="A396" t="s">
        <v>341</v>
      </c>
      <c r="G396" s="61">
        <v>552</v>
      </c>
      <c r="H396" s="61">
        <v>192</v>
      </c>
      <c r="I396" s="27">
        <f t="shared" si="17"/>
        <v>0.34782608695652173</v>
      </c>
    </row>
    <row r="397" spans="1:9" ht="12.75">
      <c r="A397" t="s">
        <v>641</v>
      </c>
      <c r="G397" s="61">
        <v>45</v>
      </c>
      <c r="H397" s="61">
        <v>0</v>
      </c>
      <c r="I397" s="27">
        <f t="shared" si="17"/>
        <v>0</v>
      </c>
    </row>
    <row r="398" spans="1:9" ht="12.75">
      <c r="A398" t="s">
        <v>343</v>
      </c>
      <c r="G398" s="61">
        <v>4908</v>
      </c>
      <c r="H398" s="61">
        <v>2732.68</v>
      </c>
      <c r="I398" s="27">
        <f t="shared" si="17"/>
        <v>0.5567807660961694</v>
      </c>
    </row>
    <row r="399" spans="1:9" ht="12.75">
      <c r="A399" t="s">
        <v>53</v>
      </c>
      <c r="G399" s="61">
        <v>377</v>
      </c>
      <c r="H399" s="61">
        <v>184.04</v>
      </c>
      <c r="I399" s="27">
        <f t="shared" si="17"/>
        <v>0.48816976127320955</v>
      </c>
    </row>
    <row r="400" spans="1:8" ht="12.75">
      <c r="A400" t="s">
        <v>81</v>
      </c>
      <c r="G400" s="61"/>
      <c r="H400" s="61"/>
    </row>
    <row r="401" spans="1:9" ht="12.75">
      <c r="A401" t="s">
        <v>82</v>
      </c>
      <c r="G401" s="61">
        <v>1200</v>
      </c>
      <c r="H401" s="61">
        <v>466.55</v>
      </c>
      <c r="I401" s="27">
        <f>H401/G401</f>
        <v>0.3887916666666667</v>
      </c>
    </row>
    <row r="402" spans="1:9" ht="12.75">
      <c r="A402" t="s">
        <v>344</v>
      </c>
      <c r="G402" s="61">
        <v>1500</v>
      </c>
      <c r="H402" s="61">
        <v>629.06</v>
      </c>
      <c r="I402" s="27">
        <f t="shared" si="17"/>
        <v>0.4193733333333333</v>
      </c>
    </row>
    <row r="403" spans="1:9" ht="12.75">
      <c r="A403" t="s">
        <v>345</v>
      </c>
      <c r="G403" s="61">
        <v>150</v>
      </c>
      <c r="H403" s="61">
        <v>0</v>
      </c>
      <c r="I403" s="27">
        <f t="shared" si="17"/>
        <v>0</v>
      </c>
    </row>
    <row r="404" spans="1:8" ht="12.75">
      <c r="A404" t="s">
        <v>346</v>
      </c>
      <c r="G404" s="61"/>
      <c r="H404" s="61"/>
    </row>
    <row r="405" spans="1:9" ht="12.75">
      <c r="A405" t="s">
        <v>347</v>
      </c>
      <c r="G405" s="61">
        <v>2414</v>
      </c>
      <c r="H405" s="61">
        <v>2039.87</v>
      </c>
      <c r="I405" s="27">
        <f>H405/G405</f>
        <v>0.845016570008285</v>
      </c>
    </row>
    <row r="406" spans="1:8" ht="12.75">
      <c r="A406" t="s">
        <v>0</v>
      </c>
      <c r="G406" s="61"/>
      <c r="H406" s="61"/>
    </row>
    <row r="407" spans="1:9" ht="12.75">
      <c r="A407" t="s">
        <v>84</v>
      </c>
      <c r="G407" s="61">
        <v>2400</v>
      </c>
      <c r="H407" s="61">
        <v>250</v>
      </c>
      <c r="I407" s="27">
        <f>H407/G407</f>
        <v>0.10416666666666667</v>
      </c>
    </row>
    <row r="408" spans="1:8" ht="12.75">
      <c r="A408" t="s">
        <v>748</v>
      </c>
      <c r="G408" s="61"/>
      <c r="H408" s="61"/>
    </row>
    <row r="409" spans="1:9" ht="12.75">
      <c r="A409" t="s">
        <v>74</v>
      </c>
      <c r="G409" s="61">
        <v>512</v>
      </c>
      <c r="H409" s="61">
        <v>0</v>
      </c>
      <c r="I409" s="27">
        <f>H409/G409</f>
        <v>0</v>
      </c>
    </row>
    <row r="410" spans="1:8" ht="12.75">
      <c r="A410" t="s">
        <v>749</v>
      </c>
      <c r="G410" s="61"/>
      <c r="H410" s="61"/>
    </row>
    <row r="411" spans="1:9" ht="12.75">
      <c r="A411" t="s">
        <v>76</v>
      </c>
      <c r="G411" s="61">
        <v>1500</v>
      </c>
      <c r="H411" s="61">
        <v>145.18</v>
      </c>
      <c r="I411" s="27">
        <f>H411/G411</f>
        <v>0.09678666666666667</v>
      </c>
    </row>
    <row r="412" spans="1:9" s="5" customFormat="1" ht="12.75">
      <c r="A412" s="5" t="s">
        <v>705</v>
      </c>
      <c r="G412" s="63"/>
      <c r="H412" s="63"/>
      <c r="I412" s="30"/>
    </row>
    <row r="413" spans="1:9" s="5" customFormat="1" ht="12.75">
      <c r="A413" s="5" t="s">
        <v>325</v>
      </c>
      <c r="G413" s="63">
        <f>SUM(G414:G416)</f>
        <v>6529</v>
      </c>
      <c r="H413" s="63">
        <f>SUM(H414:H416)</f>
        <v>0</v>
      </c>
      <c r="I413" s="30">
        <f aca="true" t="shared" si="18" ref="I413:I418">H413/G413</f>
        <v>0</v>
      </c>
    </row>
    <row r="414" spans="1:9" ht="12.75">
      <c r="A414" t="s">
        <v>338</v>
      </c>
      <c r="G414" s="64">
        <v>868</v>
      </c>
      <c r="H414" s="64">
        <v>0</v>
      </c>
      <c r="I414" s="27">
        <f t="shared" si="18"/>
        <v>0</v>
      </c>
    </row>
    <row r="415" spans="1:9" ht="12.75">
      <c r="A415" t="s">
        <v>339</v>
      </c>
      <c r="G415" s="64">
        <v>136</v>
      </c>
      <c r="H415" s="64">
        <v>0</v>
      </c>
      <c r="I415" s="27">
        <f t="shared" si="18"/>
        <v>0</v>
      </c>
    </row>
    <row r="416" spans="1:9" ht="12.75">
      <c r="A416" t="s">
        <v>147</v>
      </c>
      <c r="G416" s="64">
        <v>5525</v>
      </c>
      <c r="H416" s="64">
        <v>0</v>
      </c>
      <c r="I416" s="27">
        <f t="shared" si="18"/>
        <v>0</v>
      </c>
    </row>
    <row r="417" spans="1:9" s="5" customFormat="1" ht="12.75">
      <c r="A417" s="5" t="s">
        <v>719</v>
      </c>
      <c r="G417" s="63">
        <f>SUM(G418:G418)</f>
        <v>27065</v>
      </c>
      <c r="H417" s="63">
        <f>SUM(H418:H418)</f>
        <v>12685.6</v>
      </c>
      <c r="I417" s="30">
        <f t="shared" si="18"/>
        <v>0.4687086643266211</v>
      </c>
    </row>
    <row r="418" spans="1:9" ht="12.75">
      <c r="A418" t="s">
        <v>383</v>
      </c>
      <c r="G418" s="61">
        <v>27065</v>
      </c>
      <c r="H418" s="61">
        <v>12685.6</v>
      </c>
      <c r="I418" s="27">
        <f t="shared" si="18"/>
        <v>0.4687086643266211</v>
      </c>
    </row>
    <row r="419" spans="1:9" s="5" customFormat="1" ht="12.75">
      <c r="A419" s="5" t="s">
        <v>384</v>
      </c>
      <c r="G419" s="61"/>
      <c r="H419" s="61"/>
      <c r="I419" s="27"/>
    </row>
    <row r="420" spans="1:9" s="5" customFormat="1" ht="12.75">
      <c r="A420" s="5" t="s">
        <v>385</v>
      </c>
      <c r="G420" s="62">
        <f>SUM(G421,G436,G438)</f>
        <v>131192</v>
      </c>
      <c r="H420" s="62">
        <f>SUM(H421,H436,H438)</f>
        <v>63422.27</v>
      </c>
      <c r="I420" s="29">
        <f>H420/G420</f>
        <v>0.4834309256661991</v>
      </c>
    </row>
    <row r="421" spans="1:9" s="5" customFormat="1" ht="12.75">
      <c r="A421" s="5" t="s">
        <v>386</v>
      </c>
      <c r="G421" s="63">
        <f>SUM(G422:G435)</f>
        <v>101374</v>
      </c>
      <c r="H421" s="63">
        <f>SUM(H422:H435)</f>
        <v>54754.21</v>
      </c>
      <c r="I421" s="30">
        <f>H421/G421</f>
        <v>0.5401208396630299</v>
      </c>
    </row>
    <row r="422" spans="1:8" ht="12.75">
      <c r="A422" t="s">
        <v>35</v>
      </c>
      <c r="G422" s="61"/>
      <c r="H422" s="61"/>
    </row>
    <row r="423" spans="1:9" ht="12.75">
      <c r="A423" t="s">
        <v>335</v>
      </c>
      <c r="G423" s="61">
        <v>7344</v>
      </c>
      <c r="H423" s="61">
        <v>3157.96</v>
      </c>
      <c r="I423" s="27">
        <f aca="true" t="shared" si="19" ref="I423:I433">H423/G423</f>
        <v>0.4300054466230937</v>
      </c>
    </row>
    <row r="424" spans="1:9" ht="12.75">
      <c r="A424" t="s">
        <v>336</v>
      </c>
      <c r="G424" s="61">
        <v>68156</v>
      </c>
      <c r="H424" s="61">
        <v>34440.6</v>
      </c>
      <c r="I424" s="27">
        <f t="shared" si="19"/>
        <v>0.5053201478960032</v>
      </c>
    </row>
    <row r="425" spans="1:9" ht="12.75">
      <c r="A425" t="s">
        <v>337</v>
      </c>
      <c r="G425" s="61">
        <v>5100</v>
      </c>
      <c r="H425" s="61">
        <v>5100</v>
      </c>
      <c r="I425" s="27">
        <f t="shared" si="19"/>
        <v>1</v>
      </c>
    </row>
    <row r="426" spans="1:9" ht="12.75">
      <c r="A426" t="s">
        <v>338</v>
      </c>
      <c r="G426" s="61">
        <v>12142</v>
      </c>
      <c r="H426" s="61">
        <v>6381.58</v>
      </c>
      <c r="I426" s="27">
        <f t="shared" si="19"/>
        <v>0.5255789820457915</v>
      </c>
    </row>
    <row r="427" spans="1:9" ht="12.75">
      <c r="A427" t="s">
        <v>339</v>
      </c>
      <c r="G427" s="61">
        <v>1924</v>
      </c>
      <c r="H427" s="61">
        <v>1017.67</v>
      </c>
      <c r="I427" s="27">
        <f t="shared" si="19"/>
        <v>0.5289345114345114</v>
      </c>
    </row>
    <row r="428" spans="1:9" ht="12.75">
      <c r="A428" t="s">
        <v>340</v>
      </c>
      <c r="G428" s="61">
        <v>1172</v>
      </c>
      <c r="H428" s="61">
        <v>252.24</v>
      </c>
      <c r="I428" s="27">
        <f t="shared" si="19"/>
        <v>0.215221843003413</v>
      </c>
    </row>
    <row r="429" spans="1:8" ht="12.75">
      <c r="A429" t="s">
        <v>482</v>
      </c>
      <c r="G429" s="61"/>
      <c r="H429" s="61"/>
    </row>
    <row r="430" spans="1:9" ht="12.75">
      <c r="A430" t="s">
        <v>483</v>
      </c>
      <c r="G430" s="61">
        <v>500</v>
      </c>
      <c r="H430" s="61">
        <v>404.16</v>
      </c>
      <c r="I430" s="27">
        <f>H430/G430</f>
        <v>0.80832</v>
      </c>
    </row>
    <row r="431" spans="1:9" ht="12.75">
      <c r="A431" t="s">
        <v>342</v>
      </c>
      <c r="G431" s="61">
        <v>80</v>
      </c>
      <c r="H431" s="61">
        <v>0</v>
      </c>
      <c r="I431" s="27">
        <v>0</v>
      </c>
    </row>
    <row r="432" spans="1:9" ht="12.75">
      <c r="A432" t="s">
        <v>641</v>
      </c>
      <c r="G432" s="61">
        <v>81</v>
      </c>
      <c r="H432" s="61">
        <v>0</v>
      </c>
      <c r="I432" s="27">
        <f t="shared" si="19"/>
        <v>0</v>
      </c>
    </row>
    <row r="433" spans="1:9" ht="12.75">
      <c r="A433" t="s">
        <v>344</v>
      </c>
      <c r="G433" s="61">
        <v>58</v>
      </c>
      <c r="H433" s="61">
        <v>0</v>
      </c>
      <c r="I433" s="27">
        <f t="shared" si="19"/>
        <v>0</v>
      </c>
    </row>
    <row r="434" spans="1:8" ht="12.75">
      <c r="A434" t="s">
        <v>377</v>
      </c>
      <c r="G434" s="61"/>
      <c r="H434" s="61"/>
    </row>
    <row r="435" spans="1:9" ht="12.75">
      <c r="A435" t="s">
        <v>347</v>
      </c>
      <c r="G435" s="61">
        <v>4817</v>
      </c>
      <c r="H435" s="61">
        <v>4000</v>
      </c>
      <c r="I435" s="27">
        <f>H435/G435</f>
        <v>0.8303923603902844</v>
      </c>
    </row>
    <row r="436" spans="1:9" s="5" customFormat="1" ht="12.75">
      <c r="A436" s="5" t="s">
        <v>31</v>
      </c>
      <c r="G436" s="63">
        <f>SUM(G437)</f>
        <v>29261</v>
      </c>
      <c r="H436" s="63">
        <f>SUM(H437)</f>
        <v>8668.06</v>
      </c>
      <c r="I436" s="30">
        <f>H436/G436</f>
        <v>0.29623252793821125</v>
      </c>
    </row>
    <row r="437" spans="1:9" s="7" customFormat="1" ht="12.75">
      <c r="A437" s="7" t="s">
        <v>32</v>
      </c>
      <c r="G437" s="64">
        <v>29261</v>
      </c>
      <c r="H437" s="64">
        <v>8668.06</v>
      </c>
      <c r="I437" s="31">
        <f>H437/G437</f>
        <v>0.29623252793821125</v>
      </c>
    </row>
    <row r="438" spans="1:9" s="78" customFormat="1" ht="12.75">
      <c r="A438" s="78" t="s">
        <v>186</v>
      </c>
      <c r="G438" s="79">
        <f>SUM(G439)</f>
        <v>557</v>
      </c>
      <c r="H438" s="79">
        <f>SUM(H439)</f>
        <v>0</v>
      </c>
      <c r="I438" s="86">
        <v>0</v>
      </c>
    </row>
    <row r="439" spans="1:9" s="7" customFormat="1" ht="12.75">
      <c r="A439" s="7" t="s">
        <v>217</v>
      </c>
      <c r="G439" s="64">
        <v>557</v>
      </c>
      <c r="H439" s="64">
        <v>0</v>
      </c>
      <c r="I439" s="31">
        <v>0</v>
      </c>
    </row>
    <row r="440" spans="1:9" s="5" customFormat="1" ht="12.75">
      <c r="A440" s="5" t="s">
        <v>387</v>
      </c>
      <c r="G440" s="63"/>
      <c r="H440" s="63"/>
      <c r="I440" s="30"/>
    </row>
    <row r="441" spans="1:9" s="5" customFormat="1" ht="12.75">
      <c r="A441" s="5" t="s">
        <v>523</v>
      </c>
      <c r="G441" s="62">
        <f>SUM(G442,G445,G454)</f>
        <v>1283913</v>
      </c>
      <c r="H441" s="62">
        <f>SUM(H442,H445,H454)</f>
        <v>141037.09999999998</v>
      </c>
      <c r="I441" s="29">
        <f>H441/G441</f>
        <v>0.10984942126140944</v>
      </c>
    </row>
    <row r="442" spans="1:9" s="5" customFormat="1" ht="12.75">
      <c r="A442" s="5" t="s">
        <v>388</v>
      </c>
      <c r="G442" s="63">
        <f>SUM(G443:G444)</f>
        <v>920286</v>
      </c>
      <c r="H442" s="63">
        <f>SUM(H443:H444)</f>
        <v>0</v>
      </c>
      <c r="I442" s="30">
        <f>H442/G442</f>
        <v>0</v>
      </c>
    </row>
    <row r="443" spans="1:8" ht="12.75">
      <c r="A443" t="s">
        <v>389</v>
      </c>
      <c r="G443" s="61"/>
      <c r="H443" s="61"/>
    </row>
    <row r="444" spans="1:9" ht="12.75">
      <c r="A444" t="s">
        <v>390</v>
      </c>
      <c r="G444" s="61">
        <v>920286</v>
      </c>
      <c r="H444" s="61">
        <v>0</v>
      </c>
      <c r="I444" s="27">
        <f>H444/G444</f>
        <v>0</v>
      </c>
    </row>
    <row r="445" spans="1:9" ht="12.75">
      <c r="A445" s="5" t="s">
        <v>547</v>
      </c>
      <c r="G445" s="63">
        <f>SUM(G446:G453)</f>
        <v>77377</v>
      </c>
      <c r="H445" s="63">
        <f>SUM(H446:H453)</f>
        <v>48101.34</v>
      </c>
      <c r="I445" s="30">
        <f>H445/G445</f>
        <v>0.6216490688447471</v>
      </c>
    </row>
    <row r="446" spans="1:9" s="75" customFormat="1" ht="12.75">
      <c r="A446" s="75" t="s">
        <v>340</v>
      </c>
      <c r="G446" s="76">
        <v>31084</v>
      </c>
      <c r="H446" s="76">
        <v>29309</v>
      </c>
      <c r="I446" s="85">
        <f>H446/G446</f>
        <v>0.9428966670956119</v>
      </c>
    </row>
    <row r="447" spans="1:9" ht="12.75">
      <c r="A447" s="5" t="s">
        <v>643</v>
      </c>
      <c r="G447" s="64">
        <v>20000</v>
      </c>
      <c r="H447" s="64">
        <v>7499.95</v>
      </c>
      <c r="I447" s="31">
        <f>H447/G447</f>
        <v>0.3749975</v>
      </c>
    </row>
    <row r="448" spans="1:9" ht="12.75">
      <c r="A448" t="s">
        <v>345</v>
      </c>
      <c r="G448" s="61">
        <v>15000</v>
      </c>
      <c r="H448" s="61">
        <v>0</v>
      </c>
      <c r="I448" s="27">
        <f>H448/G448</f>
        <v>0</v>
      </c>
    </row>
    <row r="449" spans="1:9" s="75" customFormat="1" ht="12.75">
      <c r="A449" s="75" t="s">
        <v>187</v>
      </c>
      <c r="G449" s="76"/>
      <c r="H449" s="76"/>
      <c r="I449" s="85"/>
    </row>
    <row r="450" spans="1:8" ht="12.75">
      <c r="A450" s="75" t="s">
        <v>173</v>
      </c>
      <c r="G450" s="61"/>
      <c r="H450" s="61"/>
    </row>
    <row r="451" spans="1:8" ht="12.75">
      <c r="A451" s="75" t="s">
        <v>188</v>
      </c>
      <c r="G451" s="61"/>
      <c r="H451" s="61"/>
    </row>
    <row r="452" spans="1:8" ht="12.75">
      <c r="A452" s="75" t="s">
        <v>189</v>
      </c>
      <c r="G452" s="61"/>
      <c r="H452" s="61"/>
    </row>
    <row r="453" spans="1:9" ht="12.75">
      <c r="A453" s="75" t="s">
        <v>190</v>
      </c>
      <c r="G453" s="61">
        <v>11293</v>
      </c>
      <c r="H453" s="61">
        <v>11292.39</v>
      </c>
      <c r="I453" s="27">
        <f>H453/G453</f>
        <v>0.9999459842380235</v>
      </c>
    </row>
    <row r="454" spans="1:9" s="5" customFormat="1" ht="12.75">
      <c r="A454" s="5" t="s">
        <v>327</v>
      </c>
      <c r="G454" s="63">
        <f>SUM(G455:G458)</f>
        <v>286250</v>
      </c>
      <c r="H454" s="63">
        <f>SUM(H455:H458)</f>
        <v>92935.76</v>
      </c>
      <c r="I454" s="30">
        <f>H454/G454</f>
        <v>0.32466641048034933</v>
      </c>
    </row>
    <row r="455" spans="1:9" ht="12.75">
      <c r="A455" t="s">
        <v>341</v>
      </c>
      <c r="G455" s="61">
        <v>163700</v>
      </c>
      <c r="H455" s="61">
        <v>77521.76</v>
      </c>
      <c r="I455" s="27">
        <f>H455/G455</f>
        <v>0.47355992669517405</v>
      </c>
    </row>
    <row r="456" spans="1:9" ht="12.75">
      <c r="A456" t="s">
        <v>343</v>
      </c>
      <c r="G456" s="64">
        <v>32750</v>
      </c>
      <c r="H456" s="64">
        <v>15414</v>
      </c>
      <c r="I456" s="31">
        <f>H456/G456</f>
        <v>0.47065648854961833</v>
      </c>
    </row>
    <row r="457" spans="1:10" ht="12.75">
      <c r="A457" s="57" t="s">
        <v>389</v>
      </c>
      <c r="B457" s="57"/>
      <c r="C457" s="57"/>
      <c r="D457" s="57"/>
      <c r="E457" s="57"/>
      <c r="F457" s="57"/>
      <c r="G457" s="61"/>
      <c r="H457" s="61"/>
      <c r="I457" s="20"/>
      <c r="J457" s="57"/>
    </row>
    <row r="458" spans="1:10" ht="12.75">
      <c r="A458" s="57" t="s">
        <v>390</v>
      </c>
      <c r="B458" s="57"/>
      <c r="C458" s="57"/>
      <c r="D458" s="57"/>
      <c r="E458" s="57"/>
      <c r="F458" s="57"/>
      <c r="G458" s="61">
        <v>89800</v>
      </c>
      <c r="H458" s="61">
        <v>0</v>
      </c>
      <c r="I458" s="20">
        <f>H458/G458</f>
        <v>0</v>
      </c>
      <c r="J458" s="57"/>
    </row>
    <row r="459" spans="1:10" s="5" customFormat="1" ht="12.75">
      <c r="A459" s="56" t="s">
        <v>391</v>
      </c>
      <c r="B459" s="56"/>
      <c r="C459" s="56"/>
      <c r="D459" s="56"/>
      <c r="E459" s="56"/>
      <c r="F459" s="56"/>
      <c r="G459" s="61"/>
      <c r="H459" s="61"/>
      <c r="I459" s="58"/>
      <c r="J459" s="56"/>
    </row>
    <row r="460" spans="1:10" s="5" customFormat="1" ht="12.75">
      <c r="A460" s="56" t="s">
        <v>392</v>
      </c>
      <c r="B460" s="56"/>
      <c r="C460" s="56"/>
      <c r="D460" s="56"/>
      <c r="E460" s="56"/>
      <c r="F460" s="56"/>
      <c r="G460" s="62">
        <f>SUM(G461,G467,G481)</f>
        <v>339213</v>
      </c>
      <c r="H460" s="62">
        <f>SUM(H461,H467,H481)</f>
        <v>94510.06</v>
      </c>
      <c r="I460" s="21">
        <f aca="true" t="shared" si="20" ref="I460:I465">H460/G460</f>
        <v>0.27861567805479154</v>
      </c>
      <c r="J460" s="56"/>
    </row>
    <row r="461" spans="1:10" s="5" customFormat="1" ht="12.75">
      <c r="A461" s="56" t="s">
        <v>393</v>
      </c>
      <c r="B461" s="56"/>
      <c r="C461" s="56"/>
      <c r="D461" s="56"/>
      <c r="E461" s="56"/>
      <c r="F461" s="56"/>
      <c r="G461" s="63">
        <f>SUM(G462:G465)</f>
        <v>48500</v>
      </c>
      <c r="H461" s="63">
        <f>SUM(H462:H465)</f>
        <v>1899.77</v>
      </c>
      <c r="I461" s="19">
        <f t="shared" si="20"/>
        <v>0.039170515463917525</v>
      </c>
      <c r="J461" s="56"/>
    </row>
    <row r="462" spans="1:10" s="75" customFormat="1" ht="12.75">
      <c r="A462" s="87" t="s">
        <v>147</v>
      </c>
      <c r="B462" s="87"/>
      <c r="C462" s="87"/>
      <c r="D462" s="87"/>
      <c r="E462" s="87"/>
      <c r="F462" s="87"/>
      <c r="G462" s="76">
        <v>3560</v>
      </c>
      <c r="H462" s="76">
        <v>1400</v>
      </c>
      <c r="I462" s="88">
        <f t="shared" si="20"/>
        <v>0.39325842696629215</v>
      </c>
      <c r="J462" s="87"/>
    </row>
    <row r="463" spans="1:10" ht="12.75">
      <c r="A463" s="57" t="s">
        <v>340</v>
      </c>
      <c r="B463" s="57"/>
      <c r="C463" s="57"/>
      <c r="D463" s="57"/>
      <c r="E463" s="57"/>
      <c r="F463" s="57"/>
      <c r="G463" s="61">
        <v>3040</v>
      </c>
      <c r="H463" s="61">
        <v>499.77</v>
      </c>
      <c r="I463" s="20">
        <f t="shared" si="20"/>
        <v>0.16439802631578948</v>
      </c>
      <c r="J463" s="57"/>
    </row>
    <row r="464" spans="1:10" ht="12.75">
      <c r="A464" s="57" t="s">
        <v>343</v>
      </c>
      <c r="B464" s="57"/>
      <c r="C464" s="57"/>
      <c r="D464" s="57"/>
      <c r="E464" s="57"/>
      <c r="F464" s="57"/>
      <c r="G464" s="61">
        <v>38900</v>
      </c>
      <c r="H464" s="61">
        <v>0</v>
      </c>
      <c r="I464" s="20">
        <f t="shared" si="20"/>
        <v>0</v>
      </c>
      <c r="J464" s="57"/>
    </row>
    <row r="465" spans="1:10" ht="12.75">
      <c r="A465" s="57" t="s">
        <v>345</v>
      </c>
      <c r="B465" s="57"/>
      <c r="C465" s="57"/>
      <c r="D465" s="57"/>
      <c r="E465" s="57"/>
      <c r="F465" s="57"/>
      <c r="G465" s="61">
        <v>3000</v>
      </c>
      <c r="H465" s="61">
        <v>0</v>
      </c>
      <c r="I465" s="20">
        <f t="shared" si="20"/>
        <v>0</v>
      </c>
      <c r="J465" s="57"/>
    </row>
    <row r="466" spans="1:10" s="5" customFormat="1" ht="12.75">
      <c r="A466" s="56" t="s">
        <v>394</v>
      </c>
      <c r="B466" s="56"/>
      <c r="C466" s="56"/>
      <c r="D466" s="56"/>
      <c r="E466" s="56"/>
      <c r="F466" s="56"/>
      <c r="G466" s="61"/>
      <c r="H466" s="61"/>
      <c r="I466" s="20"/>
      <c r="J466" s="56"/>
    </row>
    <row r="467" spans="1:10" s="5" customFormat="1" ht="12.75">
      <c r="A467" s="56" t="s">
        <v>395</v>
      </c>
      <c r="B467" s="56"/>
      <c r="C467" s="56"/>
      <c r="D467" s="56"/>
      <c r="E467" s="56"/>
      <c r="F467" s="56"/>
      <c r="G467" s="63">
        <f>SUM(G468:G480)</f>
        <v>163844</v>
      </c>
      <c r="H467" s="63">
        <f>SUM(H468:H480)</f>
        <v>34475.57</v>
      </c>
      <c r="I467" s="19">
        <f aca="true" t="shared" si="21" ref="I467:I489">H467/G467</f>
        <v>0.2104170430409414</v>
      </c>
      <c r="J467" s="56"/>
    </row>
    <row r="468" spans="1:10" s="7" customFormat="1" ht="12.75">
      <c r="A468" s="60" t="s">
        <v>664</v>
      </c>
      <c r="B468" s="60"/>
      <c r="C468" s="60"/>
      <c r="D468" s="60"/>
      <c r="E468" s="60"/>
      <c r="F468" s="60"/>
      <c r="G468" s="64">
        <v>7224</v>
      </c>
      <c r="H468" s="64">
        <v>4711.65</v>
      </c>
      <c r="I468" s="18">
        <f>H468/G468</f>
        <v>0.6522217607973422</v>
      </c>
      <c r="J468" s="60"/>
    </row>
    <row r="469" spans="1:10" ht="12.75">
      <c r="A469" s="57" t="s">
        <v>341</v>
      </c>
      <c r="B469" s="57"/>
      <c r="C469" s="57"/>
      <c r="D469" s="57"/>
      <c r="E469" s="57"/>
      <c r="F469" s="57"/>
      <c r="G469" s="61">
        <v>4800</v>
      </c>
      <c r="H469" s="61">
        <v>3427.78</v>
      </c>
      <c r="I469" s="20">
        <f t="shared" si="21"/>
        <v>0.7141208333333334</v>
      </c>
      <c r="J469" s="57"/>
    </row>
    <row r="470" spans="1:10" ht="12.75">
      <c r="A470" s="57" t="s">
        <v>342</v>
      </c>
      <c r="B470" s="57"/>
      <c r="C470" s="57"/>
      <c r="D470" s="57"/>
      <c r="E470" s="57"/>
      <c r="F470" s="57"/>
      <c r="G470" s="61">
        <v>7300</v>
      </c>
      <c r="H470" s="61">
        <v>0</v>
      </c>
      <c r="I470" s="20">
        <f t="shared" si="21"/>
        <v>0</v>
      </c>
      <c r="J470" s="57"/>
    </row>
    <row r="471" spans="1:10" ht="12.75">
      <c r="A471" s="57" t="s">
        <v>343</v>
      </c>
      <c r="B471" s="57"/>
      <c r="C471" s="57"/>
      <c r="D471" s="57"/>
      <c r="E471" s="57"/>
      <c r="F471" s="57"/>
      <c r="G471" s="61">
        <v>750</v>
      </c>
      <c r="H471" s="61">
        <v>305</v>
      </c>
      <c r="I471" s="20">
        <f t="shared" si="21"/>
        <v>0.4066666666666667</v>
      </c>
      <c r="J471" s="57"/>
    </row>
    <row r="472" spans="1:10" ht="12.75">
      <c r="A472" s="57" t="s">
        <v>81</v>
      </c>
      <c r="B472" s="57"/>
      <c r="C472" s="57"/>
      <c r="D472" s="57"/>
      <c r="E472" s="57"/>
      <c r="F472" s="57"/>
      <c r="G472" s="61"/>
      <c r="H472" s="61"/>
      <c r="I472" s="20"/>
      <c r="J472" s="57"/>
    </row>
    <row r="473" spans="1:10" ht="12.75">
      <c r="A473" s="57" t="s">
        <v>82</v>
      </c>
      <c r="B473" s="57"/>
      <c r="C473" s="57"/>
      <c r="D473" s="57"/>
      <c r="E473" s="57"/>
      <c r="F473" s="57"/>
      <c r="G473" s="61">
        <v>1600</v>
      </c>
      <c r="H473" s="61">
        <v>323.31</v>
      </c>
      <c r="I473" s="20">
        <f>H473/G473</f>
        <v>0.20206875</v>
      </c>
      <c r="J473" s="57"/>
    </row>
    <row r="474" spans="1:10" ht="12.75">
      <c r="A474" s="57" t="s">
        <v>345</v>
      </c>
      <c r="B474" s="57"/>
      <c r="C474" s="57"/>
      <c r="D474" s="57"/>
      <c r="E474" s="57"/>
      <c r="F474" s="57"/>
      <c r="G474" s="61">
        <v>370</v>
      </c>
      <c r="H474" s="61">
        <v>0</v>
      </c>
      <c r="I474" s="20">
        <f t="shared" si="21"/>
        <v>0</v>
      </c>
      <c r="J474" s="57"/>
    </row>
    <row r="475" spans="1:10" ht="12.75">
      <c r="A475" s="57" t="s">
        <v>92</v>
      </c>
      <c r="B475" s="57"/>
      <c r="C475" s="57"/>
      <c r="D475" s="57"/>
      <c r="E475" s="57"/>
      <c r="F475" s="57"/>
      <c r="G475" s="61"/>
      <c r="H475" s="61"/>
      <c r="I475" s="20"/>
      <c r="J475" s="57"/>
    </row>
    <row r="476" spans="1:10" ht="12.75">
      <c r="A476" s="57" t="s">
        <v>74</v>
      </c>
      <c r="B476" s="57"/>
      <c r="C476" s="57"/>
      <c r="D476" s="57"/>
      <c r="E476" s="57"/>
      <c r="F476" s="57"/>
      <c r="G476" s="61">
        <v>500</v>
      </c>
      <c r="H476" s="61">
        <v>0</v>
      </c>
      <c r="I476" s="20">
        <v>0</v>
      </c>
      <c r="J476" s="57"/>
    </row>
    <row r="477" spans="1:10" ht="12.75">
      <c r="A477" s="57" t="s">
        <v>749</v>
      </c>
      <c r="B477" s="57"/>
      <c r="C477" s="57"/>
      <c r="D477" s="57"/>
      <c r="E477" s="57"/>
      <c r="F477" s="57"/>
      <c r="G477" s="61"/>
      <c r="H477" s="61"/>
      <c r="I477" s="20"/>
      <c r="J477" s="57"/>
    </row>
    <row r="478" spans="1:10" ht="12.75">
      <c r="A478" s="57" t="s">
        <v>76</v>
      </c>
      <c r="B478" s="57"/>
      <c r="C478" s="57"/>
      <c r="D478" s="57"/>
      <c r="E478" s="57"/>
      <c r="F478" s="57"/>
      <c r="G478" s="61">
        <v>500</v>
      </c>
      <c r="H478" s="61">
        <v>0</v>
      </c>
      <c r="I478" s="20">
        <v>0</v>
      </c>
      <c r="J478" s="57"/>
    </row>
    <row r="479" spans="1:10" ht="12.75">
      <c r="A479" s="57" t="s">
        <v>389</v>
      </c>
      <c r="B479" s="57"/>
      <c r="C479" s="57"/>
      <c r="D479" s="57"/>
      <c r="E479" s="57"/>
      <c r="F479" s="57"/>
      <c r="G479" s="61"/>
      <c r="H479" s="61"/>
      <c r="I479" s="20"/>
      <c r="J479" s="57"/>
    </row>
    <row r="480" spans="1:10" ht="12.75">
      <c r="A480" s="57" t="s">
        <v>390</v>
      </c>
      <c r="B480" s="57"/>
      <c r="C480" s="57"/>
      <c r="D480" s="57"/>
      <c r="E480" s="57"/>
      <c r="F480" s="57"/>
      <c r="G480" s="61">
        <v>140800</v>
      </c>
      <c r="H480" s="61">
        <v>25707.83</v>
      </c>
      <c r="I480" s="20">
        <f>H480/G480</f>
        <v>0.18258401988636364</v>
      </c>
      <c r="J480" s="57"/>
    </row>
    <row r="481" spans="1:10" s="5" customFormat="1" ht="12.75">
      <c r="A481" s="56" t="s">
        <v>481</v>
      </c>
      <c r="B481" s="56"/>
      <c r="C481" s="56"/>
      <c r="D481" s="56"/>
      <c r="E481" s="56"/>
      <c r="F481" s="56"/>
      <c r="G481" s="63">
        <f>SUM(G483:G505)</f>
        <v>126869</v>
      </c>
      <c r="H481" s="63">
        <f>SUM(H483:H505)</f>
        <v>58134.72</v>
      </c>
      <c r="I481" s="19">
        <f t="shared" si="21"/>
        <v>0.4582263594731574</v>
      </c>
      <c r="J481" s="56"/>
    </row>
    <row r="482" spans="1:10" s="7" customFormat="1" ht="12.75">
      <c r="A482" s="71" t="s">
        <v>120</v>
      </c>
      <c r="B482" s="60"/>
      <c r="C482" s="60"/>
      <c r="D482" s="60"/>
      <c r="E482" s="60"/>
      <c r="F482" s="60"/>
      <c r="G482" s="64"/>
      <c r="H482" s="64"/>
      <c r="I482" s="18"/>
      <c r="J482" s="60"/>
    </row>
    <row r="483" spans="1:10" s="7" customFormat="1" ht="12.75">
      <c r="A483" s="71" t="s">
        <v>121</v>
      </c>
      <c r="B483" s="60"/>
      <c r="C483" s="60"/>
      <c r="D483" s="60"/>
      <c r="E483" s="60"/>
      <c r="F483" s="60"/>
      <c r="G483" s="64">
        <v>2000</v>
      </c>
      <c r="H483" s="64">
        <v>0</v>
      </c>
      <c r="I483" s="18">
        <v>0</v>
      </c>
      <c r="J483" s="60"/>
    </row>
    <row r="484" spans="1:10" ht="12.75">
      <c r="A484" s="57" t="s">
        <v>336</v>
      </c>
      <c r="B484" s="57"/>
      <c r="C484" s="57"/>
      <c r="D484" s="57"/>
      <c r="E484" s="57"/>
      <c r="F484" s="57"/>
      <c r="G484" s="61">
        <v>73138</v>
      </c>
      <c r="H484" s="61">
        <v>35156</v>
      </c>
      <c r="I484" s="20">
        <f t="shared" si="21"/>
        <v>0.48068035768000217</v>
      </c>
      <c r="J484" s="57"/>
    </row>
    <row r="485" spans="1:10" ht="12.75">
      <c r="A485" s="57" t="s">
        <v>337</v>
      </c>
      <c r="B485" s="57"/>
      <c r="C485" s="57"/>
      <c r="D485" s="57"/>
      <c r="E485" s="57"/>
      <c r="F485" s="57"/>
      <c r="G485" s="61">
        <v>6029</v>
      </c>
      <c r="H485" s="61">
        <v>5545.33</v>
      </c>
      <c r="I485" s="20">
        <f t="shared" si="21"/>
        <v>0.919776082269033</v>
      </c>
      <c r="J485" s="57"/>
    </row>
    <row r="486" spans="1:10" ht="12.75">
      <c r="A486" s="57" t="s">
        <v>338</v>
      </c>
      <c r="B486" s="57"/>
      <c r="C486" s="57"/>
      <c r="D486" s="57"/>
      <c r="E486" s="57"/>
      <c r="F486" s="57"/>
      <c r="G486" s="61">
        <v>12026</v>
      </c>
      <c r="H486" s="61">
        <v>6165.34</v>
      </c>
      <c r="I486" s="20">
        <f t="shared" si="21"/>
        <v>0.5126675536337935</v>
      </c>
      <c r="J486" s="57"/>
    </row>
    <row r="487" spans="1:10" ht="12.75">
      <c r="A487" s="57" t="s">
        <v>339</v>
      </c>
      <c r="B487" s="57"/>
      <c r="C487" s="57"/>
      <c r="D487" s="57"/>
      <c r="E487" s="57"/>
      <c r="F487" s="57"/>
      <c r="G487" s="61">
        <v>1940</v>
      </c>
      <c r="H487" s="61">
        <v>997.2</v>
      </c>
      <c r="I487" s="20">
        <f t="shared" si="21"/>
        <v>0.514020618556701</v>
      </c>
      <c r="J487" s="57"/>
    </row>
    <row r="488" spans="1:10" ht="12.75">
      <c r="A488" s="57" t="s">
        <v>147</v>
      </c>
      <c r="B488" s="57"/>
      <c r="C488" s="57"/>
      <c r="D488" s="57"/>
      <c r="E488" s="57"/>
      <c r="F488" s="57"/>
      <c r="G488" s="61">
        <v>800</v>
      </c>
      <c r="H488" s="61">
        <v>350</v>
      </c>
      <c r="I488" s="20">
        <f t="shared" si="21"/>
        <v>0.4375</v>
      </c>
      <c r="J488" s="57"/>
    </row>
    <row r="489" spans="1:10" ht="12.75">
      <c r="A489" s="57" t="s">
        <v>340</v>
      </c>
      <c r="B489" s="57"/>
      <c r="C489" s="57"/>
      <c r="D489" s="57"/>
      <c r="E489" s="57"/>
      <c r="F489" s="57"/>
      <c r="G489" s="61">
        <v>8250</v>
      </c>
      <c r="H489" s="61">
        <v>2820.91</v>
      </c>
      <c r="I489" s="20">
        <f t="shared" si="21"/>
        <v>0.3419284848484848</v>
      </c>
      <c r="J489" s="57"/>
    </row>
    <row r="490" spans="1:10" ht="12.75">
      <c r="A490" s="57" t="s">
        <v>482</v>
      </c>
      <c r="B490" s="57"/>
      <c r="C490" s="57"/>
      <c r="D490" s="57"/>
      <c r="E490" s="57"/>
      <c r="F490" s="57"/>
      <c r="G490" s="61"/>
      <c r="H490" s="61"/>
      <c r="I490" s="20"/>
      <c r="J490" s="57"/>
    </row>
    <row r="491" spans="1:10" ht="12.75">
      <c r="A491" s="57" t="s">
        <v>483</v>
      </c>
      <c r="B491" s="57"/>
      <c r="C491" s="57"/>
      <c r="D491" s="57"/>
      <c r="E491" s="57"/>
      <c r="F491" s="57"/>
      <c r="G491" s="61">
        <v>9760</v>
      </c>
      <c r="H491" s="61">
        <v>4089.98</v>
      </c>
      <c r="I491" s="20">
        <f>H491/G491</f>
        <v>0.41905532786885247</v>
      </c>
      <c r="J491" s="57"/>
    </row>
    <row r="492" spans="1:10" ht="12.75">
      <c r="A492" s="57" t="s">
        <v>342</v>
      </c>
      <c r="B492" s="57"/>
      <c r="C492" s="57"/>
      <c r="D492" s="57"/>
      <c r="E492" s="57"/>
      <c r="F492" s="57"/>
      <c r="G492" s="61">
        <v>2500</v>
      </c>
      <c r="H492" s="61">
        <v>0</v>
      </c>
      <c r="I492" s="20">
        <f>H492/G492</f>
        <v>0</v>
      </c>
      <c r="J492" s="57"/>
    </row>
    <row r="493" spans="1:10" ht="12.75">
      <c r="A493" s="57" t="s">
        <v>343</v>
      </c>
      <c r="B493" s="57"/>
      <c r="C493" s="57"/>
      <c r="D493" s="57"/>
      <c r="E493" s="57"/>
      <c r="F493" s="57"/>
      <c r="G493" s="61">
        <v>625</v>
      </c>
      <c r="H493" s="61">
        <v>296.78</v>
      </c>
      <c r="I493" s="20">
        <f>H493/G493</f>
        <v>0.47484799999999994</v>
      </c>
      <c r="J493" s="57"/>
    </row>
    <row r="494" spans="1:10" ht="12.75">
      <c r="A494" s="57" t="s">
        <v>53</v>
      </c>
      <c r="B494" s="57"/>
      <c r="C494" s="57"/>
      <c r="D494" s="57"/>
      <c r="E494" s="57"/>
      <c r="F494" s="57"/>
      <c r="G494" s="61">
        <v>2376</v>
      </c>
      <c r="H494" s="61">
        <v>276.06</v>
      </c>
      <c r="I494" s="20">
        <f>H494/G494</f>
        <v>0.11618686868686869</v>
      </c>
      <c r="J494" s="57"/>
    </row>
    <row r="495" spans="1:10" ht="12.75">
      <c r="A495" s="57" t="s">
        <v>81</v>
      </c>
      <c r="B495" s="57"/>
      <c r="C495" s="57"/>
      <c r="D495" s="57"/>
      <c r="E495" s="57"/>
      <c r="F495" s="57"/>
      <c r="G495" s="61"/>
      <c r="H495" s="61"/>
      <c r="I495" s="20"/>
      <c r="J495" s="57"/>
    </row>
    <row r="496" spans="1:10" ht="12.75">
      <c r="A496" s="57" t="s">
        <v>82</v>
      </c>
      <c r="B496" s="57"/>
      <c r="C496" s="57"/>
      <c r="D496" s="57"/>
      <c r="E496" s="57"/>
      <c r="F496" s="57"/>
      <c r="G496" s="61">
        <v>1500</v>
      </c>
      <c r="H496" s="61">
        <v>406.39</v>
      </c>
      <c r="I496" s="20">
        <f>H496/G496</f>
        <v>0.27092666666666665</v>
      </c>
      <c r="J496" s="57"/>
    </row>
    <row r="497" spans="1:10" ht="12.75">
      <c r="A497" s="57" t="s">
        <v>344</v>
      </c>
      <c r="B497" s="57"/>
      <c r="C497" s="57"/>
      <c r="D497" s="57"/>
      <c r="E497" s="57"/>
      <c r="F497" s="57"/>
      <c r="G497" s="61">
        <v>1160</v>
      </c>
      <c r="H497" s="61">
        <v>556.73</v>
      </c>
      <c r="I497" s="20">
        <f>H497/G497</f>
        <v>0.4799396551724138</v>
      </c>
      <c r="J497" s="57"/>
    </row>
    <row r="498" spans="1:10" ht="12.75">
      <c r="A498" s="57" t="s">
        <v>377</v>
      </c>
      <c r="B498" s="57"/>
      <c r="C498" s="57"/>
      <c r="D498" s="57"/>
      <c r="E498" s="57"/>
      <c r="F498" s="57"/>
      <c r="G498" s="61"/>
      <c r="H498" s="61"/>
      <c r="I498" s="20"/>
      <c r="J498" s="57"/>
    </row>
    <row r="499" spans="1:10" ht="12.75">
      <c r="A499" s="57" t="s">
        <v>347</v>
      </c>
      <c r="B499" s="57"/>
      <c r="C499" s="57"/>
      <c r="D499" s="57"/>
      <c r="E499" s="57"/>
      <c r="F499" s="57"/>
      <c r="G499" s="61">
        <v>1965</v>
      </c>
      <c r="H499" s="61">
        <v>1474</v>
      </c>
      <c r="I499" s="20">
        <f>H499/G499</f>
        <v>0.7501272264631044</v>
      </c>
      <c r="J499" s="57"/>
    </row>
    <row r="500" spans="1:10" ht="12.75">
      <c r="A500" s="57" t="s">
        <v>0</v>
      </c>
      <c r="B500" s="57"/>
      <c r="C500" s="57"/>
      <c r="D500" s="57"/>
      <c r="E500" s="57"/>
      <c r="F500" s="57"/>
      <c r="G500" s="61"/>
      <c r="H500" s="61"/>
      <c r="I500" s="20"/>
      <c r="J500" s="57"/>
    </row>
    <row r="501" spans="1:10" ht="12.75">
      <c r="A501" s="57" t="s">
        <v>84</v>
      </c>
      <c r="B501" s="57"/>
      <c r="C501" s="57"/>
      <c r="D501" s="57"/>
      <c r="E501" s="57"/>
      <c r="F501" s="57"/>
      <c r="G501" s="61">
        <v>1600</v>
      </c>
      <c r="H501" s="61">
        <v>0</v>
      </c>
      <c r="I501" s="20">
        <f>H501/G501</f>
        <v>0</v>
      </c>
      <c r="J501" s="57"/>
    </row>
    <row r="502" spans="1:10" ht="12.75">
      <c r="A502" s="57" t="s">
        <v>748</v>
      </c>
      <c r="B502" s="57"/>
      <c r="C502" s="57"/>
      <c r="D502" s="57"/>
      <c r="E502" s="57"/>
      <c r="F502" s="57"/>
      <c r="G502" s="61"/>
      <c r="H502" s="61"/>
      <c r="I502" s="20"/>
      <c r="J502" s="57"/>
    </row>
    <row r="503" spans="1:10" ht="12.75">
      <c r="A503" s="57" t="s">
        <v>74</v>
      </c>
      <c r="B503" s="57"/>
      <c r="C503" s="57"/>
      <c r="D503" s="57"/>
      <c r="E503" s="57"/>
      <c r="F503" s="57"/>
      <c r="G503" s="61">
        <v>200</v>
      </c>
      <c r="H503" s="61">
        <v>0</v>
      </c>
      <c r="I503" s="20">
        <f>H503/G503</f>
        <v>0</v>
      </c>
      <c r="J503" s="57"/>
    </row>
    <row r="504" spans="1:10" ht="12.75">
      <c r="A504" s="57" t="s">
        <v>749</v>
      </c>
      <c r="B504" s="57"/>
      <c r="C504" s="57"/>
      <c r="D504" s="57"/>
      <c r="E504" s="57"/>
      <c r="F504" s="57"/>
      <c r="G504" s="61"/>
      <c r="H504" s="61"/>
      <c r="I504" s="20"/>
      <c r="J504" s="57"/>
    </row>
    <row r="505" spans="1:10" ht="12.75">
      <c r="A505" s="57" t="s">
        <v>76</v>
      </c>
      <c r="B505" s="57"/>
      <c r="C505" s="57"/>
      <c r="D505" s="57"/>
      <c r="E505" s="57"/>
      <c r="F505" s="57"/>
      <c r="G505" s="61">
        <v>1000</v>
      </c>
      <c r="H505" s="61">
        <v>0</v>
      </c>
      <c r="I505" s="20">
        <f>H505/G505</f>
        <v>0</v>
      </c>
      <c r="J505" s="57"/>
    </row>
    <row r="506" spans="1:10" s="5" customFormat="1" ht="12.75">
      <c r="A506" s="56" t="s">
        <v>484</v>
      </c>
      <c r="B506" s="56"/>
      <c r="C506" s="56"/>
      <c r="D506" s="56"/>
      <c r="E506" s="56"/>
      <c r="F506" s="56"/>
      <c r="G506" s="62">
        <f>SUM(G507,G513,G518)</f>
        <v>149586</v>
      </c>
      <c r="H506" s="62">
        <f>SUM(H507,H513,H518)</f>
        <v>35220.66</v>
      </c>
      <c r="I506" s="21">
        <f>H506/G506</f>
        <v>0.2354542537403233</v>
      </c>
      <c r="J506" s="56"/>
    </row>
    <row r="507" spans="1:10" s="5" customFormat="1" ht="12.75">
      <c r="A507" s="56" t="s">
        <v>485</v>
      </c>
      <c r="B507" s="56"/>
      <c r="C507" s="56"/>
      <c r="D507" s="56"/>
      <c r="E507" s="56"/>
      <c r="F507" s="56"/>
      <c r="G507" s="63">
        <f>SUM(G508:G511)</f>
        <v>72486</v>
      </c>
      <c r="H507" s="63">
        <f>SUM(H508:H511)</f>
        <v>2327.66</v>
      </c>
      <c r="I507" s="19">
        <f>H507/G507</f>
        <v>0.03211185608255387</v>
      </c>
      <c r="J507" s="56"/>
    </row>
    <row r="508" spans="1:10" ht="12.75">
      <c r="A508" s="57" t="s">
        <v>340</v>
      </c>
      <c r="B508" s="57"/>
      <c r="C508" s="57"/>
      <c r="D508" s="57"/>
      <c r="E508" s="57"/>
      <c r="F508" s="57"/>
      <c r="G508" s="61">
        <v>2400</v>
      </c>
      <c r="H508" s="61">
        <v>741.66</v>
      </c>
      <c r="I508" s="20">
        <f>H508/G508</f>
        <v>0.309025</v>
      </c>
      <c r="J508" s="57"/>
    </row>
    <row r="509" spans="1:10" ht="12.75">
      <c r="A509" s="57" t="s">
        <v>343</v>
      </c>
      <c r="B509" s="57"/>
      <c r="C509" s="57"/>
      <c r="D509" s="57"/>
      <c r="E509" s="57"/>
      <c r="F509" s="57"/>
      <c r="G509" s="61">
        <v>3586</v>
      </c>
      <c r="H509" s="61">
        <v>1586</v>
      </c>
      <c r="I509" s="20">
        <f>H509/G509</f>
        <v>0.4422755158951478</v>
      </c>
      <c r="J509" s="57"/>
    </row>
    <row r="510" spans="1:10" ht="12.75">
      <c r="A510" s="57" t="s">
        <v>123</v>
      </c>
      <c r="B510" s="57"/>
      <c r="C510" s="57"/>
      <c r="D510" s="57"/>
      <c r="E510" s="57"/>
      <c r="F510" s="57"/>
      <c r="G510" s="61"/>
      <c r="H510" s="61"/>
      <c r="I510" s="20"/>
      <c r="J510" s="57"/>
    </row>
    <row r="511" spans="1:10" ht="12.75">
      <c r="A511" s="57" t="s">
        <v>124</v>
      </c>
      <c r="B511" s="57"/>
      <c r="C511" s="57"/>
      <c r="D511" s="57"/>
      <c r="E511" s="57"/>
      <c r="F511" s="57"/>
      <c r="G511" s="61">
        <v>66500</v>
      </c>
      <c r="H511" s="61">
        <v>0</v>
      </c>
      <c r="I511" s="20">
        <v>0</v>
      </c>
      <c r="J511" s="57"/>
    </row>
    <row r="512" spans="1:10" s="5" customFormat="1" ht="12.75">
      <c r="A512" s="56" t="s">
        <v>486</v>
      </c>
      <c r="B512" s="56"/>
      <c r="C512" s="56"/>
      <c r="D512" s="56"/>
      <c r="E512" s="56"/>
      <c r="F512" s="56"/>
      <c r="G512" s="61"/>
      <c r="H512" s="61"/>
      <c r="I512" s="20"/>
      <c r="J512" s="56"/>
    </row>
    <row r="513" spans="1:10" s="5" customFormat="1" ht="12.75">
      <c r="A513" s="56" t="s">
        <v>487</v>
      </c>
      <c r="B513" s="56"/>
      <c r="C513" s="56"/>
      <c r="D513" s="56"/>
      <c r="E513" s="56"/>
      <c r="F513" s="56"/>
      <c r="G513" s="63">
        <f>SUM(G516:G517)</f>
        <v>62100</v>
      </c>
      <c r="H513" s="63">
        <f>SUM(H516:H517)</f>
        <v>32893</v>
      </c>
      <c r="I513" s="19">
        <f>H513/G513</f>
        <v>0.5296779388083735</v>
      </c>
      <c r="J513" s="56"/>
    </row>
    <row r="514" spans="1:10" ht="12.75">
      <c r="A514" s="57" t="s">
        <v>574</v>
      </c>
      <c r="B514" s="57"/>
      <c r="C514" s="57"/>
      <c r="D514" s="57"/>
      <c r="E514" s="57"/>
      <c r="F514" s="57"/>
      <c r="G514" s="61"/>
      <c r="H514" s="61"/>
      <c r="I514" s="20"/>
      <c r="J514" s="57"/>
    </row>
    <row r="515" spans="1:10" ht="12.75">
      <c r="A515" s="57" t="s">
        <v>575</v>
      </c>
      <c r="B515" s="57"/>
      <c r="C515" s="57"/>
      <c r="D515" s="57"/>
      <c r="E515" s="57"/>
      <c r="F515" s="57"/>
      <c r="G515" s="61"/>
      <c r="H515" s="61"/>
      <c r="I515" s="20"/>
      <c r="J515" s="57"/>
    </row>
    <row r="516" spans="1:11" ht="12.75">
      <c r="A516" s="57" t="s">
        <v>576</v>
      </c>
      <c r="B516" s="57"/>
      <c r="C516" s="57"/>
      <c r="D516" s="57"/>
      <c r="E516" s="57"/>
      <c r="F516" s="57"/>
      <c r="G516" s="61">
        <v>61100</v>
      </c>
      <c r="H516" s="61">
        <v>32100</v>
      </c>
      <c r="I516" s="20">
        <f>H516/G516</f>
        <v>0.5253682487725041</v>
      </c>
      <c r="J516" s="57"/>
      <c r="K516" t="s">
        <v>577</v>
      </c>
    </row>
    <row r="517" spans="1:10" ht="12.75">
      <c r="A517" s="57" t="s">
        <v>343</v>
      </c>
      <c r="B517" s="57"/>
      <c r="C517" s="57"/>
      <c r="D517" s="57"/>
      <c r="E517" s="57"/>
      <c r="F517" s="57"/>
      <c r="G517" s="61">
        <v>1000</v>
      </c>
      <c r="H517" s="61">
        <v>793</v>
      </c>
      <c r="I517" s="20">
        <f>H517/G517</f>
        <v>0.793</v>
      </c>
      <c r="J517" s="57"/>
    </row>
    <row r="518" spans="1:10" s="5" customFormat="1" ht="12.75">
      <c r="A518" s="56" t="s">
        <v>122</v>
      </c>
      <c r="B518" s="56"/>
      <c r="C518" s="56"/>
      <c r="D518" s="56"/>
      <c r="E518" s="56"/>
      <c r="F518" s="56"/>
      <c r="G518" s="63">
        <f>SUM(G520)</f>
        <v>15000</v>
      </c>
      <c r="H518" s="63">
        <f>SUM(H520)</f>
        <v>0</v>
      </c>
      <c r="I518" s="19">
        <v>0</v>
      </c>
      <c r="J518" s="56"/>
    </row>
    <row r="519" spans="1:10" ht="12.75">
      <c r="A519" s="57" t="s">
        <v>123</v>
      </c>
      <c r="B519" s="57"/>
      <c r="C519" s="57"/>
      <c r="D519" s="57"/>
      <c r="E519" s="57"/>
      <c r="F519" s="57"/>
      <c r="G519" s="61"/>
      <c r="H519" s="61"/>
      <c r="I519" s="20"/>
      <c r="J519" s="57"/>
    </row>
    <row r="520" spans="1:10" ht="12.75">
      <c r="A520" s="57" t="s">
        <v>124</v>
      </c>
      <c r="B520" s="57"/>
      <c r="C520" s="57"/>
      <c r="D520" s="57"/>
      <c r="E520" s="57"/>
      <c r="F520" s="57"/>
      <c r="G520" s="61">
        <v>15000</v>
      </c>
      <c r="H520" s="61">
        <v>0</v>
      </c>
      <c r="I520" s="20">
        <v>0</v>
      </c>
      <c r="J520" s="57"/>
    </row>
    <row r="521" spans="1:10" ht="12.75">
      <c r="A521" s="57"/>
      <c r="B521" s="57"/>
      <c r="C521" s="57"/>
      <c r="D521" s="57"/>
      <c r="E521" s="57"/>
      <c r="F521" s="57"/>
      <c r="G521" s="61"/>
      <c r="H521" s="61"/>
      <c r="I521" s="20"/>
      <c r="J521" s="57"/>
    </row>
    <row r="522" spans="1:10" ht="12.75">
      <c r="A522" s="57"/>
      <c r="B522" s="57"/>
      <c r="C522" s="57"/>
      <c r="D522" s="57"/>
      <c r="E522" s="57"/>
      <c r="F522" s="57"/>
      <c r="G522" s="61"/>
      <c r="H522" s="61"/>
      <c r="I522" s="20"/>
      <c r="J522" s="57"/>
    </row>
    <row r="523" spans="1:10" ht="12.75">
      <c r="A523" s="59" t="s">
        <v>488</v>
      </c>
      <c r="B523" s="59"/>
      <c r="C523" s="59"/>
      <c r="D523" s="59"/>
      <c r="E523" s="59"/>
      <c r="F523" s="59"/>
      <c r="G523" s="62">
        <f>SUM(G8,G28,G47,G66,G75,G82,G153,G159,G165,G191,G199,G206,G209,G330,G348,G420,G441,G460,G506)</f>
        <v>8736689.3</v>
      </c>
      <c r="H523" s="62">
        <f>SUM(H8,H28,H47,H66,H75,H82,H153,H159,H165,H191,H199,H206,H209,H330,H348,H420,H441,H460,H506)</f>
        <v>2888142.8800000004</v>
      </c>
      <c r="I523" s="19">
        <f>H523/G523</f>
        <v>0.33057635230315446</v>
      </c>
      <c r="J523" s="57"/>
    </row>
    <row r="524" spans="7:9" ht="12.75">
      <c r="G524" s="11"/>
      <c r="H524" s="11"/>
      <c r="I524" s="29"/>
    </row>
  </sheetData>
  <mergeCells count="1">
    <mergeCell ref="A322:E3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333"/>
  <sheetViews>
    <sheetView workbookViewId="0" topLeftCell="A86">
      <selection activeCell="I182" sqref="I182"/>
    </sheetView>
  </sheetViews>
  <sheetFormatPr defaultColWidth="9.00390625" defaultRowHeight="12.75"/>
  <cols>
    <col min="5" max="5" width="10.875" style="0" customWidth="1"/>
    <col min="7" max="8" width="10.125" style="1" bestFit="1" customWidth="1"/>
    <col min="9" max="9" width="9.25390625" style="4" bestFit="1" customWidth="1"/>
  </cols>
  <sheetData>
    <row r="3" spans="1:9" s="45" customFormat="1" ht="18">
      <c r="A3" s="9" t="s">
        <v>613</v>
      </c>
      <c r="G3" s="46"/>
      <c r="H3" s="46"/>
      <c r="I3" s="47"/>
    </row>
    <row r="4" spans="1:9" s="45" customFormat="1" ht="18">
      <c r="A4" s="9" t="s">
        <v>614</v>
      </c>
      <c r="B4" s="9"/>
      <c r="C4" s="9"/>
      <c r="D4" s="9"/>
      <c r="E4" s="9"/>
      <c r="F4" s="9"/>
      <c r="G4" s="13"/>
      <c r="H4" s="13"/>
      <c r="I4" s="33"/>
    </row>
    <row r="5" spans="1:9" s="9" customFormat="1" ht="18">
      <c r="A5" s="9" t="s">
        <v>351</v>
      </c>
      <c r="G5" s="13"/>
      <c r="H5" s="13"/>
      <c r="I5" s="33"/>
    </row>
    <row r="9" spans="1:9" s="5" customFormat="1" ht="12.75">
      <c r="A9" s="5" t="s">
        <v>508</v>
      </c>
      <c r="G9" s="10" t="s">
        <v>490</v>
      </c>
      <c r="H9" s="10" t="s">
        <v>580</v>
      </c>
      <c r="I9" s="24" t="s">
        <v>533</v>
      </c>
    </row>
    <row r="10" spans="7:9" s="5" customFormat="1" ht="12.75">
      <c r="G10" s="55" t="s">
        <v>352</v>
      </c>
      <c r="H10" s="10" t="s">
        <v>353</v>
      </c>
      <c r="I10" s="24" t="s">
        <v>524</v>
      </c>
    </row>
    <row r="12" spans="1:9" s="5" customFormat="1" ht="12.75">
      <c r="A12" s="5" t="s">
        <v>329</v>
      </c>
      <c r="G12" s="62">
        <f>SUM(G13)</f>
        <v>120821.1</v>
      </c>
      <c r="H12" s="62">
        <f>SUM(H13)</f>
        <v>120821.1</v>
      </c>
      <c r="I12" s="24">
        <f>H12/G12</f>
        <v>1</v>
      </c>
    </row>
    <row r="13" spans="1:9" s="5" customFormat="1" ht="12.75">
      <c r="A13" s="5" t="s">
        <v>706</v>
      </c>
      <c r="G13" s="63">
        <f>SUM(G17)</f>
        <v>120821.1</v>
      </c>
      <c r="H13" s="63">
        <f>SUM(H17)</f>
        <v>120821.1</v>
      </c>
      <c r="I13" s="24">
        <f>H13/G13</f>
        <v>1</v>
      </c>
    </row>
    <row r="14" spans="1:8" ht="12.75">
      <c r="A14" t="s">
        <v>721</v>
      </c>
      <c r="G14" s="61"/>
      <c r="H14" s="61"/>
    </row>
    <row r="15" spans="1:8" ht="12.75">
      <c r="A15" t="s">
        <v>511</v>
      </c>
      <c r="G15" s="61"/>
      <c r="H15" s="61"/>
    </row>
    <row r="16" spans="1:8" ht="12.75">
      <c r="A16" t="s">
        <v>512</v>
      </c>
      <c r="G16" s="61"/>
      <c r="H16" s="61"/>
    </row>
    <row r="17" spans="1:9" s="5" customFormat="1" ht="12.75">
      <c r="A17" t="s">
        <v>561</v>
      </c>
      <c r="B17"/>
      <c r="C17"/>
      <c r="D17"/>
      <c r="E17"/>
      <c r="F17"/>
      <c r="G17" s="61">
        <v>120821.1</v>
      </c>
      <c r="H17" s="61">
        <v>120821.1</v>
      </c>
      <c r="I17" s="4">
        <f>H17/G17</f>
        <v>1</v>
      </c>
    </row>
    <row r="18" spans="1:9" s="5" customFormat="1" ht="12.75">
      <c r="A18" s="5" t="s">
        <v>509</v>
      </c>
      <c r="G18" s="62">
        <f>SUM(G19)</f>
        <v>23433</v>
      </c>
      <c r="H18" s="62">
        <f>SUM(H19)</f>
        <v>12600</v>
      </c>
      <c r="I18" s="16">
        <f>H18/G18</f>
        <v>0.5377032390218922</v>
      </c>
    </row>
    <row r="19" spans="1:9" s="5" customFormat="1" ht="12.75">
      <c r="A19" s="5" t="s">
        <v>510</v>
      </c>
      <c r="G19" s="63">
        <f>SUM(G23)</f>
        <v>23433</v>
      </c>
      <c r="H19" s="63">
        <f>SUM(H23)</f>
        <v>12600</v>
      </c>
      <c r="I19" s="24">
        <f>H19/G19</f>
        <v>0.5377032390218922</v>
      </c>
    </row>
    <row r="20" spans="1:8" ht="12.75">
      <c r="A20" t="s">
        <v>721</v>
      </c>
      <c r="G20" s="61"/>
      <c r="H20" s="61"/>
    </row>
    <row r="21" spans="1:8" ht="12.75">
      <c r="A21" t="s">
        <v>511</v>
      </c>
      <c r="G21" s="61"/>
      <c r="H21" s="61"/>
    </row>
    <row r="22" spans="1:8" ht="12.75">
      <c r="A22" t="s">
        <v>512</v>
      </c>
      <c r="G22" s="61"/>
      <c r="H22" s="61"/>
    </row>
    <row r="23" spans="1:9" s="5" customFormat="1" ht="12.75">
      <c r="A23" t="s">
        <v>561</v>
      </c>
      <c r="B23"/>
      <c r="C23"/>
      <c r="D23"/>
      <c r="E23"/>
      <c r="F23"/>
      <c r="G23" s="61">
        <v>23433</v>
      </c>
      <c r="H23" s="61">
        <v>12600</v>
      </c>
      <c r="I23" s="4">
        <f>H23/G23</f>
        <v>0.5377032390218922</v>
      </c>
    </row>
    <row r="24" spans="1:9" s="5" customFormat="1" ht="12.75">
      <c r="A24" s="5" t="s">
        <v>654</v>
      </c>
      <c r="B24"/>
      <c r="C24"/>
      <c r="D24"/>
      <c r="E24"/>
      <c r="F24"/>
      <c r="G24" s="61"/>
      <c r="H24" s="61"/>
      <c r="I24" s="4"/>
    </row>
    <row r="25" spans="1:9" s="5" customFormat="1" ht="12.75">
      <c r="A25" t="s">
        <v>655</v>
      </c>
      <c r="B25"/>
      <c r="D25"/>
      <c r="E25"/>
      <c r="F25"/>
      <c r="G25" s="61"/>
      <c r="H25" s="61"/>
      <c r="I25" s="4"/>
    </row>
    <row r="26" spans="1:9" s="5" customFormat="1" ht="12.75">
      <c r="A26" t="s">
        <v>656</v>
      </c>
      <c r="B26"/>
      <c r="C26"/>
      <c r="D26"/>
      <c r="E26"/>
      <c r="F26"/>
      <c r="G26" s="61"/>
      <c r="H26" s="61"/>
      <c r="I26" s="4"/>
    </row>
    <row r="27" spans="1:9" s="5" customFormat="1" ht="12.75">
      <c r="A27" t="s">
        <v>657</v>
      </c>
      <c r="B27"/>
      <c r="C27"/>
      <c r="D27"/>
      <c r="E27"/>
      <c r="F27"/>
      <c r="G27" s="62">
        <f>SUM(G29)</f>
        <v>454</v>
      </c>
      <c r="H27" s="62">
        <f>SUM(H29)</f>
        <v>232</v>
      </c>
      <c r="I27" s="16">
        <f>H27/G27</f>
        <v>0.5110132158590308</v>
      </c>
    </row>
    <row r="28" spans="1:9" s="5" customFormat="1" ht="12.75">
      <c r="A28" t="s">
        <v>658</v>
      </c>
      <c r="B28"/>
      <c r="C28"/>
      <c r="D28"/>
      <c r="E28"/>
      <c r="F28"/>
      <c r="G28" s="61"/>
      <c r="H28" s="61"/>
      <c r="I28" s="52"/>
    </row>
    <row r="29" spans="1:9" s="5" customFormat="1" ht="12.75">
      <c r="A29"/>
      <c r="B29"/>
      <c r="C29" s="5" t="s">
        <v>659</v>
      </c>
      <c r="D29"/>
      <c r="E29"/>
      <c r="F29"/>
      <c r="G29" s="63">
        <f>SUM(G33)</f>
        <v>454</v>
      </c>
      <c r="H29" s="63">
        <f>SUM(H33)</f>
        <v>232</v>
      </c>
      <c r="I29" s="24">
        <f>H29/G29</f>
        <v>0.5110132158590308</v>
      </c>
    </row>
    <row r="30" spans="1:9" ht="12.75">
      <c r="A30" t="s">
        <v>722</v>
      </c>
      <c r="G30" s="63"/>
      <c r="H30" s="63"/>
      <c r="I30" s="24"/>
    </row>
    <row r="31" spans="1:8" ht="12.75">
      <c r="A31" t="s">
        <v>511</v>
      </c>
      <c r="G31" s="61"/>
      <c r="H31" s="61"/>
    </row>
    <row r="32" spans="1:8" ht="12.75">
      <c r="A32" t="s">
        <v>512</v>
      </c>
      <c r="G32" s="61"/>
      <c r="H32" s="61"/>
    </row>
    <row r="33" spans="1:9" s="5" customFormat="1" ht="12.75">
      <c r="A33" t="s">
        <v>561</v>
      </c>
      <c r="B33"/>
      <c r="C33"/>
      <c r="D33"/>
      <c r="E33"/>
      <c r="F33"/>
      <c r="G33" s="61">
        <v>454</v>
      </c>
      <c r="H33" s="61">
        <v>232</v>
      </c>
      <c r="I33" s="4">
        <f>H33/G33</f>
        <v>0.5110132158590308</v>
      </c>
    </row>
    <row r="34" spans="1:9" s="5" customFormat="1" ht="12.75">
      <c r="A34" s="5" t="s">
        <v>513</v>
      </c>
      <c r="G34" s="62">
        <f>SUM(G35)</f>
        <v>500</v>
      </c>
      <c r="H34" s="62">
        <f>SUM(H35)</f>
        <v>500</v>
      </c>
      <c r="I34" s="16">
        <f>H34/G34</f>
        <v>1</v>
      </c>
    </row>
    <row r="35" spans="1:9" ht="12.75">
      <c r="A35" s="5" t="s">
        <v>514</v>
      </c>
      <c r="B35" s="5"/>
      <c r="C35" s="5"/>
      <c r="D35" s="5"/>
      <c r="E35" s="5"/>
      <c r="F35" s="5"/>
      <c r="G35" s="63">
        <f>SUM(G39)</f>
        <v>500</v>
      </c>
      <c r="H35" s="63">
        <f>SUM(H39)</f>
        <v>500</v>
      </c>
      <c r="I35" s="24">
        <f>H35/G35</f>
        <v>1</v>
      </c>
    </row>
    <row r="36" spans="1:8" ht="12.75">
      <c r="A36" t="s">
        <v>720</v>
      </c>
      <c r="G36" s="61"/>
      <c r="H36" s="61"/>
    </row>
    <row r="37" spans="1:8" ht="12.75">
      <c r="A37" t="s">
        <v>229</v>
      </c>
      <c r="G37" s="61"/>
      <c r="H37" s="61"/>
    </row>
    <row r="38" spans="1:8" ht="12.75">
      <c r="A38" t="s">
        <v>230</v>
      </c>
      <c r="G38" s="61"/>
      <c r="H38" s="61"/>
    </row>
    <row r="39" spans="1:9" s="5" customFormat="1" ht="12.75">
      <c r="A39" t="s">
        <v>562</v>
      </c>
      <c r="B39"/>
      <c r="C39"/>
      <c r="D39"/>
      <c r="E39"/>
      <c r="F39"/>
      <c r="G39" s="61">
        <v>500</v>
      </c>
      <c r="H39" s="61">
        <v>500</v>
      </c>
      <c r="I39" s="4">
        <f>H39/G39</f>
        <v>1</v>
      </c>
    </row>
    <row r="40" spans="1:9" s="5" customFormat="1" ht="12.75">
      <c r="A40" s="5" t="s">
        <v>240</v>
      </c>
      <c r="G40" s="61"/>
      <c r="H40" s="61"/>
      <c r="I40" s="4"/>
    </row>
    <row r="41" spans="1:9" s="5" customFormat="1" ht="12.75">
      <c r="A41" s="5" t="s">
        <v>262</v>
      </c>
      <c r="G41" s="62">
        <f>SUM(G42)</f>
        <v>1000</v>
      </c>
      <c r="H41" s="62">
        <f>SUM(H42)</f>
        <v>1000</v>
      </c>
      <c r="I41" s="16">
        <f>H41/G41</f>
        <v>1</v>
      </c>
    </row>
    <row r="42" spans="1:9" ht="12.75">
      <c r="A42" s="5" t="s">
        <v>263</v>
      </c>
      <c r="B42" s="5"/>
      <c r="C42" s="5"/>
      <c r="D42" s="5"/>
      <c r="E42" s="5"/>
      <c r="F42" s="5"/>
      <c r="G42" s="63">
        <f>SUM(G46:G46)</f>
        <v>1000</v>
      </c>
      <c r="H42" s="63">
        <f>SUM(H46:H46)</f>
        <v>1000</v>
      </c>
      <c r="I42" s="24">
        <f>H42/G42</f>
        <v>1</v>
      </c>
    </row>
    <row r="43" spans="1:8" ht="12.75">
      <c r="A43" t="s">
        <v>723</v>
      </c>
      <c r="G43" s="61"/>
      <c r="H43" s="61"/>
    </row>
    <row r="44" spans="1:8" ht="12.75">
      <c r="A44" t="s">
        <v>323</v>
      </c>
      <c r="G44" s="61"/>
      <c r="H44" s="61"/>
    </row>
    <row r="45" spans="1:8" ht="12.75">
      <c r="A45" t="s">
        <v>324</v>
      </c>
      <c r="G45" s="61"/>
      <c r="H45" s="61"/>
    </row>
    <row r="46" spans="1:9" s="5" customFormat="1" ht="12.75">
      <c r="A46" t="s">
        <v>538</v>
      </c>
      <c r="B46"/>
      <c r="C46"/>
      <c r="D46"/>
      <c r="E46"/>
      <c r="F46"/>
      <c r="G46" s="61">
        <v>1000</v>
      </c>
      <c r="H46" s="61">
        <v>1000</v>
      </c>
      <c r="I46" s="4">
        <f>H46/G46</f>
        <v>1</v>
      </c>
    </row>
    <row r="47" spans="1:9" s="5" customFormat="1" ht="12.75">
      <c r="A47" s="5" t="s">
        <v>724</v>
      </c>
      <c r="G47" s="62">
        <f>SUM(G59,G65,G51)</f>
        <v>548000</v>
      </c>
      <c r="H47" s="62">
        <f>SUM(H59,H65,H51)</f>
        <v>231900</v>
      </c>
      <c r="I47" s="16">
        <f>H47/G47</f>
        <v>0.42317518248175184</v>
      </c>
    </row>
    <row r="48" spans="1:9" s="5" customFormat="1" ht="12.75">
      <c r="A48" s="5" t="s">
        <v>111</v>
      </c>
      <c r="G48" s="62"/>
      <c r="H48" s="62"/>
      <c r="I48" s="16"/>
    </row>
    <row r="49" spans="1:9" s="5" customFormat="1" ht="12.75">
      <c r="A49" s="5" t="s">
        <v>112</v>
      </c>
      <c r="G49" s="62"/>
      <c r="H49" s="63"/>
      <c r="I49" s="24"/>
    </row>
    <row r="50" spans="1:9" s="5" customFormat="1" ht="12.75">
      <c r="A50" s="5" t="s">
        <v>113</v>
      </c>
      <c r="G50" s="62"/>
      <c r="H50" s="63"/>
      <c r="I50" s="24"/>
    </row>
    <row r="51" spans="1:9" s="5" customFormat="1" ht="12.75">
      <c r="A51" s="5" t="s">
        <v>725</v>
      </c>
      <c r="G51" s="63">
        <f>SUM(G55)</f>
        <v>530000</v>
      </c>
      <c r="H51" s="63">
        <f>SUM(H55)</f>
        <v>225000</v>
      </c>
      <c r="I51" s="24">
        <f>H51/G51</f>
        <v>0.42452830188679247</v>
      </c>
    </row>
    <row r="52" spans="1:8" ht="12.75">
      <c r="A52" t="s">
        <v>723</v>
      </c>
      <c r="G52" s="61"/>
      <c r="H52" s="61"/>
    </row>
    <row r="53" spans="1:8" ht="12.75">
      <c r="A53" t="s">
        <v>323</v>
      </c>
      <c r="G53" s="61"/>
      <c r="H53" s="61"/>
    </row>
    <row r="54" spans="1:8" ht="12.75">
      <c r="A54" t="s">
        <v>324</v>
      </c>
      <c r="G54" s="61"/>
      <c r="H54" s="61"/>
    </row>
    <row r="55" spans="1:9" s="5" customFormat="1" ht="12.75">
      <c r="A55" t="s">
        <v>538</v>
      </c>
      <c r="B55"/>
      <c r="C55"/>
      <c r="D55"/>
      <c r="E55"/>
      <c r="F55"/>
      <c r="G55" s="61">
        <v>530000</v>
      </c>
      <c r="H55" s="61">
        <v>225000</v>
      </c>
      <c r="I55" s="4">
        <f>H55/G55</f>
        <v>0.42452830188679247</v>
      </c>
    </row>
    <row r="56" spans="1:9" s="5" customFormat="1" ht="12.75">
      <c r="A56" s="5" t="s">
        <v>682</v>
      </c>
      <c r="G56" s="63"/>
      <c r="H56" s="63"/>
      <c r="I56" s="24"/>
    </row>
    <row r="57" spans="1:9" s="5" customFormat="1" ht="12.75">
      <c r="A57" t="s">
        <v>157</v>
      </c>
      <c r="B57"/>
      <c r="C57"/>
      <c r="D57"/>
      <c r="E57"/>
      <c r="F57"/>
      <c r="G57" s="63"/>
      <c r="H57" s="63"/>
      <c r="I57" s="24"/>
    </row>
    <row r="58" spans="1:9" s="5" customFormat="1" ht="12.75">
      <c r="A58" t="s">
        <v>573</v>
      </c>
      <c r="B58"/>
      <c r="C58" t="s">
        <v>581</v>
      </c>
      <c r="D58"/>
      <c r="E58"/>
      <c r="F58"/>
      <c r="G58" s="63"/>
      <c r="H58" s="63"/>
      <c r="I58" s="24"/>
    </row>
    <row r="59" spans="1:9" s="5" customFormat="1" ht="12.75">
      <c r="A59" s="5" t="s">
        <v>726</v>
      </c>
      <c r="G59" s="63">
        <f>SUM(G63)</f>
        <v>1000</v>
      </c>
      <c r="H59" s="63">
        <f>SUM(H63)</f>
        <v>300</v>
      </c>
      <c r="I59" s="24">
        <f>H59/G59</f>
        <v>0.3</v>
      </c>
    </row>
    <row r="60" spans="1:9" s="5" customFormat="1" ht="12.75">
      <c r="A60" t="s">
        <v>723</v>
      </c>
      <c r="B60"/>
      <c r="C60"/>
      <c r="D60"/>
      <c r="E60"/>
      <c r="F60"/>
      <c r="G60" s="62"/>
      <c r="H60" s="62"/>
      <c r="I60" s="16"/>
    </row>
    <row r="61" spans="1:9" s="5" customFormat="1" ht="12.75">
      <c r="A61" t="s">
        <v>323</v>
      </c>
      <c r="B61"/>
      <c r="C61"/>
      <c r="D61"/>
      <c r="E61"/>
      <c r="F61"/>
      <c r="G61" s="62"/>
      <c r="H61" s="62"/>
      <c r="I61" s="16"/>
    </row>
    <row r="62" spans="1:9" s="5" customFormat="1" ht="12.75">
      <c r="A62" t="s">
        <v>324</v>
      </c>
      <c r="B62"/>
      <c r="C62"/>
      <c r="D62"/>
      <c r="E62"/>
      <c r="F62"/>
      <c r="G62" s="62"/>
      <c r="H62" s="62"/>
      <c r="I62" s="16"/>
    </row>
    <row r="63" spans="1:9" s="5" customFormat="1" ht="12.75">
      <c r="A63" t="s">
        <v>538</v>
      </c>
      <c r="B63"/>
      <c r="C63"/>
      <c r="D63"/>
      <c r="E63"/>
      <c r="F63"/>
      <c r="G63" s="64">
        <v>1000</v>
      </c>
      <c r="H63" s="64">
        <v>300</v>
      </c>
      <c r="I63" s="32">
        <f>H63/G63</f>
        <v>0.3</v>
      </c>
    </row>
    <row r="64" spans="1:9" s="5" customFormat="1" ht="12.75">
      <c r="A64" s="5" t="s">
        <v>727</v>
      </c>
      <c r="G64" s="63"/>
      <c r="H64" s="63"/>
      <c r="I64" s="24"/>
    </row>
    <row r="65" spans="1:9" s="5" customFormat="1" ht="12.75">
      <c r="A65" t="s">
        <v>114</v>
      </c>
      <c r="B65"/>
      <c r="C65"/>
      <c r="D65"/>
      <c r="E65"/>
      <c r="F65"/>
      <c r="G65" s="63">
        <f>SUM(G69)</f>
        <v>17000</v>
      </c>
      <c r="H65" s="63">
        <f>SUM(H69)</f>
        <v>6600</v>
      </c>
      <c r="I65" s="24">
        <f>H65/G65</f>
        <v>0.38823529411764707</v>
      </c>
    </row>
    <row r="66" spans="1:8" ht="12.75">
      <c r="A66" t="s">
        <v>723</v>
      </c>
      <c r="G66" s="61"/>
      <c r="H66" s="61"/>
    </row>
    <row r="67" spans="1:8" ht="12.75">
      <c r="A67" t="s">
        <v>323</v>
      </c>
      <c r="G67" s="61"/>
      <c r="H67" s="61"/>
    </row>
    <row r="68" spans="1:8" ht="12.75">
      <c r="A68" t="s">
        <v>324</v>
      </c>
      <c r="G68" s="61"/>
      <c r="H68" s="61"/>
    </row>
    <row r="69" spans="1:9" s="5" customFormat="1" ht="12.75">
      <c r="A69" t="s">
        <v>538</v>
      </c>
      <c r="B69"/>
      <c r="C69"/>
      <c r="D69"/>
      <c r="E69"/>
      <c r="F69"/>
      <c r="G69" s="61">
        <v>17000</v>
      </c>
      <c r="H69" s="61">
        <v>6600</v>
      </c>
      <c r="I69" s="4">
        <f>H69/G69</f>
        <v>0.38823529411764707</v>
      </c>
    </row>
    <row r="70" spans="1:9" s="8" customFormat="1" ht="12.75">
      <c r="A70"/>
      <c r="B70"/>
      <c r="C70"/>
      <c r="D70"/>
      <c r="E70"/>
      <c r="F70"/>
      <c r="G70" s="61"/>
      <c r="H70" s="61"/>
      <c r="I70" s="4"/>
    </row>
    <row r="71" spans="1:9" ht="12.75">
      <c r="A71" s="8" t="s">
        <v>516</v>
      </c>
      <c r="B71" s="8"/>
      <c r="C71" s="8"/>
      <c r="D71" s="8"/>
      <c r="E71" s="8"/>
      <c r="F71" s="8"/>
      <c r="G71" s="62">
        <f>SUM(G18,G34,G41,G47,G27,G12)</f>
        <v>694208.1</v>
      </c>
      <c r="H71" s="62">
        <f>SUM(H18,H34,H41,H47,H27,H12)</f>
        <v>367053.1</v>
      </c>
      <c r="I71" s="16">
        <f>H71/G71</f>
        <v>0.5287364120355265</v>
      </c>
    </row>
    <row r="73" ht="12.75">
      <c r="H73" s="10"/>
    </row>
    <row r="74" ht="12.75">
      <c r="H74" s="10"/>
    </row>
    <row r="75" ht="12.75">
      <c r="H75" s="10"/>
    </row>
    <row r="76" ht="12.75">
      <c r="H76" s="10"/>
    </row>
    <row r="77" ht="12.75">
      <c r="H77" s="10"/>
    </row>
    <row r="78" ht="12.75">
      <c r="H78" s="10"/>
    </row>
    <row r="79" ht="12.75">
      <c r="H79" s="10"/>
    </row>
    <row r="80" ht="12.75">
      <c r="H80" s="10"/>
    </row>
    <row r="81" ht="12.75">
      <c r="H81" s="10"/>
    </row>
    <row r="82" ht="12.75">
      <c r="H82" s="10"/>
    </row>
    <row r="83" ht="12.75">
      <c r="H83" s="10"/>
    </row>
    <row r="84" ht="12.75">
      <c r="H84" s="10"/>
    </row>
    <row r="85" ht="12.75">
      <c r="H85" s="10"/>
    </row>
    <row r="86" ht="12.75">
      <c r="H86" s="10"/>
    </row>
    <row r="87" ht="12.75">
      <c r="H87" s="10"/>
    </row>
    <row r="88" ht="12.75">
      <c r="H88" s="10"/>
    </row>
    <row r="89" ht="12.75">
      <c r="H89" s="10"/>
    </row>
    <row r="90" ht="12.75">
      <c r="H90" s="10"/>
    </row>
    <row r="91" ht="12.75">
      <c r="H91" s="10"/>
    </row>
    <row r="92" ht="12.75">
      <c r="H92" s="10"/>
    </row>
    <row r="93" ht="12.75">
      <c r="H93" s="10"/>
    </row>
    <row r="94" ht="12.75">
      <c r="H94" s="10"/>
    </row>
    <row r="95" ht="12.75">
      <c r="H95" s="10"/>
    </row>
    <row r="96" ht="12.75">
      <c r="H96" s="10"/>
    </row>
    <row r="97" ht="12.75">
      <c r="H97" s="10"/>
    </row>
    <row r="98" ht="12.75">
      <c r="H98" s="10"/>
    </row>
    <row r="99" ht="12.75">
      <c r="H99" s="10"/>
    </row>
    <row r="100" ht="12.75">
      <c r="H100" s="10"/>
    </row>
    <row r="101" ht="12.75">
      <c r="H101" s="10"/>
    </row>
    <row r="102" ht="12.75">
      <c r="H102" s="10"/>
    </row>
    <row r="103" ht="12.75">
      <c r="H103" s="10"/>
    </row>
    <row r="104" ht="12.75">
      <c r="H104" s="10"/>
    </row>
    <row r="105" ht="12.75">
      <c r="H105" s="10"/>
    </row>
    <row r="106" ht="12.75">
      <c r="H106" s="10"/>
    </row>
    <row r="107" ht="12.75">
      <c r="H107" s="10"/>
    </row>
    <row r="108" ht="12.75">
      <c r="H108" s="10"/>
    </row>
    <row r="109" ht="12.75">
      <c r="H109" s="10"/>
    </row>
    <row r="110" ht="12.75">
      <c r="H110" s="10"/>
    </row>
    <row r="111" ht="12.75">
      <c r="H111" s="10"/>
    </row>
    <row r="112" spans="1:9" s="9" customFormat="1" ht="18">
      <c r="A112" s="9" t="s">
        <v>615</v>
      </c>
      <c r="G112" s="13"/>
      <c r="H112" s="13"/>
      <c r="I112" s="47"/>
    </row>
    <row r="113" spans="1:9" s="9" customFormat="1" ht="18">
      <c r="A113" s="9" t="s">
        <v>616</v>
      </c>
      <c r="G113" s="13"/>
      <c r="H113" s="46"/>
      <c r="I113" s="33"/>
    </row>
    <row r="114" spans="1:9" s="9" customFormat="1" ht="17.25" customHeight="1">
      <c r="A114" s="9" t="s">
        <v>707</v>
      </c>
      <c r="G114" s="13"/>
      <c r="H114" s="13"/>
      <c r="I114" s="33"/>
    </row>
    <row r="115" spans="1:9" s="5" customFormat="1" ht="12.75">
      <c r="A115"/>
      <c r="B115"/>
      <c r="C115"/>
      <c r="D115"/>
      <c r="E115"/>
      <c r="F115"/>
      <c r="G115" s="10"/>
      <c r="H115" s="1"/>
      <c r="I115" s="24"/>
    </row>
    <row r="116" spans="1:9" s="5" customFormat="1" ht="12.75">
      <c r="A116"/>
      <c r="B116"/>
      <c r="C116"/>
      <c r="D116"/>
      <c r="E116"/>
      <c r="F116"/>
      <c r="G116" s="10"/>
      <c r="H116" s="1"/>
      <c r="I116" s="24"/>
    </row>
    <row r="117" spans="1:9" s="5" customFormat="1" ht="12.75">
      <c r="A117" s="5" t="s">
        <v>517</v>
      </c>
      <c r="G117" s="10" t="s">
        <v>532</v>
      </c>
      <c r="H117" s="10" t="s">
        <v>550</v>
      </c>
      <c r="I117" s="24" t="s">
        <v>533</v>
      </c>
    </row>
    <row r="118" spans="7:9" s="5" customFormat="1" ht="12.75">
      <c r="G118" s="55" t="s">
        <v>352</v>
      </c>
      <c r="H118" s="10" t="s">
        <v>354</v>
      </c>
      <c r="I118" s="24" t="s">
        <v>549</v>
      </c>
    </row>
    <row r="119" spans="1:9" s="5" customFormat="1" ht="12.75">
      <c r="A119" s="5" t="s">
        <v>708</v>
      </c>
      <c r="G119" s="62">
        <f>SUM(G120)</f>
        <v>120821.09999999999</v>
      </c>
      <c r="H119" s="62">
        <f>SUM(H120)</f>
        <v>120074.06999999999</v>
      </c>
      <c r="I119" s="16">
        <f>H119/G119</f>
        <v>0.9938170567889218</v>
      </c>
    </row>
    <row r="120" spans="1:9" s="5" customFormat="1" ht="12.75">
      <c r="A120" s="5" t="s">
        <v>709</v>
      </c>
      <c r="G120" s="63">
        <f>SUM(G121:G127)</f>
        <v>120821.09999999999</v>
      </c>
      <c r="H120" s="63">
        <f>SUM(H121:H127)</f>
        <v>120074.06999999999</v>
      </c>
      <c r="I120" s="24">
        <f>H120/G120</f>
        <v>0.9938170567889218</v>
      </c>
    </row>
    <row r="121" spans="1:9" s="7" customFormat="1" ht="12.75">
      <c r="A121" s="7" t="s">
        <v>664</v>
      </c>
      <c r="G121" s="64">
        <v>874.65</v>
      </c>
      <c r="H121" s="64">
        <v>333.12</v>
      </c>
      <c r="I121" s="32">
        <f>H121/G121</f>
        <v>0.3808609157948894</v>
      </c>
    </row>
    <row r="122" spans="1:9" s="7" customFormat="1" ht="12.75">
      <c r="A122" s="7" t="s">
        <v>672</v>
      </c>
      <c r="G122" s="64">
        <v>784.61</v>
      </c>
      <c r="H122" s="64">
        <v>749.65</v>
      </c>
      <c r="I122" s="32">
        <f>H122/G122</f>
        <v>0.955442831470412</v>
      </c>
    </row>
    <row r="123" spans="1:9" s="7" customFormat="1" ht="12.75">
      <c r="A123" s="7" t="s">
        <v>710</v>
      </c>
      <c r="G123" s="64">
        <v>118452.06</v>
      </c>
      <c r="H123" s="64">
        <v>118452.06</v>
      </c>
      <c r="I123" s="32">
        <f>H123/G123</f>
        <v>1</v>
      </c>
    </row>
    <row r="124" spans="1:9" s="7" customFormat="1" ht="12.75">
      <c r="A124" s="7" t="s">
        <v>85</v>
      </c>
      <c r="G124" s="64"/>
      <c r="H124" s="64"/>
      <c r="I124" s="32"/>
    </row>
    <row r="125" spans="1:9" s="5" customFormat="1" ht="12.75">
      <c r="A125" s="7" t="s">
        <v>86</v>
      </c>
      <c r="B125"/>
      <c r="C125"/>
      <c r="D125"/>
      <c r="E125"/>
      <c r="F125"/>
      <c r="G125" s="61">
        <v>426.41</v>
      </c>
      <c r="H125" s="64">
        <v>301.34</v>
      </c>
      <c r="I125" s="4">
        <f>H125/G125</f>
        <v>0.7066907436504771</v>
      </c>
    </row>
    <row r="126" spans="1:9" s="5" customFormat="1" ht="12.75">
      <c r="A126" s="7" t="s">
        <v>87</v>
      </c>
      <c r="B126"/>
      <c r="C126"/>
      <c r="D126"/>
      <c r="E126"/>
      <c r="F126"/>
      <c r="G126" s="61"/>
      <c r="H126" s="64"/>
      <c r="I126" s="4"/>
    </row>
    <row r="127" spans="1:9" s="5" customFormat="1" ht="12.75">
      <c r="A127" s="7" t="s">
        <v>88</v>
      </c>
      <c r="B127"/>
      <c r="C127"/>
      <c r="D127"/>
      <c r="E127"/>
      <c r="F127"/>
      <c r="G127" s="61">
        <v>283.37</v>
      </c>
      <c r="H127" s="64">
        <v>237.9</v>
      </c>
      <c r="I127" s="4">
        <f aca="true" t="shared" si="0" ref="I127:I132">H127/G127</f>
        <v>0.8395384126760066</v>
      </c>
    </row>
    <row r="128" spans="1:9" s="5" customFormat="1" ht="12.75">
      <c r="A128" s="5" t="s">
        <v>498</v>
      </c>
      <c r="G128" s="62">
        <f>SUM(G129)</f>
        <v>23433</v>
      </c>
      <c r="H128" s="62">
        <f>SUM(H129)</f>
        <v>12200</v>
      </c>
      <c r="I128" s="16">
        <f t="shared" si="0"/>
        <v>0.5206332949259591</v>
      </c>
    </row>
    <row r="129" spans="1:9" ht="12.75">
      <c r="A129" s="5" t="s">
        <v>358</v>
      </c>
      <c r="B129" s="5"/>
      <c r="C129" s="5"/>
      <c r="D129" s="5"/>
      <c r="E129" s="5"/>
      <c r="F129" s="5"/>
      <c r="G129" s="63">
        <f>SUM(G130:G132)</f>
        <v>23433</v>
      </c>
      <c r="H129" s="63">
        <f>SUM(H130:H132)</f>
        <v>12200</v>
      </c>
      <c r="I129" s="24">
        <f t="shared" si="0"/>
        <v>0.5206332949259591</v>
      </c>
    </row>
    <row r="130" spans="1:9" ht="12.75">
      <c r="A130" t="s">
        <v>336</v>
      </c>
      <c r="G130" s="64">
        <v>19919</v>
      </c>
      <c r="H130" s="61">
        <v>10372</v>
      </c>
      <c r="I130" s="32">
        <f t="shared" si="0"/>
        <v>0.5207088709272554</v>
      </c>
    </row>
    <row r="131" spans="1:9" ht="12.75">
      <c r="A131" t="s">
        <v>338</v>
      </c>
      <c r="G131" s="64">
        <v>3026</v>
      </c>
      <c r="H131" s="61">
        <v>1575</v>
      </c>
      <c r="I131" s="32">
        <f t="shared" si="0"/>
        <v>0.5204890945142102</v>
      </c>
    </row>
    <row r="132" spans="1:9" s="5" customFormat="1" ht="12.75">
      <c r="A132" t="s">
        <v>339</v>
      </c>
      <c r="B132"/>
      <c r="C132"/>
      <c r="D132"/>
      <c r="E132"/>
      <c r="F132"/>
      <c r="G132" s="64">
        <v>488</v>
      </c>
      <c r="H132" s="61">
        <v>253</v>
      </c>
      <c r="I132" s="32">
        <f t="shared" si="0"/>
        <v>0.5184426229508197</v>
      </c>
    </row>
    <row r="133" spans="1:9" s="5" customFormat="1" ht="12.75">
      <c r="A133" s="5" t="s">
        <v>654</v>
      </c>
      <c r="B133"/>
      <c r="C133"/>
      <c r="D133"/>
      <c r="E133"/>
      <c r="F133"/>
      <c r="G133" s="64"/>
      <c r="H133" s="61"/>
      <c r="I133" s="32"/>
    </row>
    <row r="134" spans="1:9" s="5" customFormat="1" ht="12.75">
      <c r="A134"/>
      <c r="B134"/>
      <c r="C134" s="5" t="s">
        <v>660</v>
      </c>
      <c r="D134"/>
      <c r="E134"/>
      <c r="F134"/>
      <c r="G134" s="64"/>
      <c r="H134" s="61"/>
      <c r="I134" s="32"/>
    </row>
    <row r="135" spans="1:9" s="5" customFormat="1" ht="12.75">
      <c r="A135"/>
      <c r="B135"/>
      <c r="C135" s="5" t="s">
        <v>661</v>
      </c>
      <c r="D135"/>
      <c r="E135"/>
      <c r="F135"/>
      <c r="G135" s="64"/>
      <c r="H135" s="61"/>
      <c r="I135" s="32"/>
    </row>
    <row r="136" spans="1:9" s="5" customFormat="1" ht="12.75">
      <c r="A136"/>
      <c r="B136"/>
      <c r="C136" s="5" t="s">
        <v>662</v>
      </c>
      <c r="D136"/>
      <c r="E136"/>
      <c r="F136"/>
      <c r="G136" s="62">
        <f>SUM(G138)</f>
        <v>454</v>
      </c>
      <c r="H136" s="62">
        <f>SUM(H139)</f>
        <v>0</v>
      </c>
      <c r="I136" s="16">
        <f>H136/G136</f>
        <v>0</v>
      </c>
    </row>
    <row r="137" spans="1:9" s="5" customFormat="1" ht="12.75">
      <c r="A137" t="s">
        <v>663</v>
      </c>
      <c r="B137"/>
      <c r="C137"/>
      <c r="D137"/>
      <c r="E137"/>
      <c r="F137"/>
      <c r="G137" s="64"/>
      <c r="H137" s="61"/>
      <c r="I137" s="32"/>
    </row>
    <row r="138" spans="1:9" s="5" customFormat="1" ht="12.75">
      <c r="A138"/>
      <c r="B138"/>
      <c r="C138" s="5" t="s">
        <v>659</v>
      </c>
      <c r="D138"/>
      <c r="E138"/>
      <c r="F138"/>
      <c r="G138" s="63">
        <f>SUM(G139,G141)</f>
        <v>454</v>
      </c>
      <c r="H138" s="63">
        <f>SUM(H139,H141)</f>
        <v>0</v>
      </c>
      <c r="I138" s="24">
        <v>0</v>
      </c>
    </row>
    <row r="139" spans="1:9" s="5" customFormat="1" ht="12.75">
      <c r="A139" t="s">
        <v>664</v>
      </c>
      <c r="B139"/>
      <c r="C139"/>
      <c r="D139"/>
      <c r="E139"/>
      <c r="F139"/>
      <c r="G139" s="64">
        <v>244</v>
      </c>
      <c r="H139" s="61">
        <v>0</v>
      </c>
      <c r="I139" s="32">
        <v>0</v>
      </c>
    </row>
    <row r="140" spans="1:9" s="5" customFormat="1" ht="12.75">
      <c r="A140" t="s">
        <v>85</v>
      </c>
      <c r="B140"/>
      <c r="C140"/>
      <c r="D140"/>
      <c r="E140"/>
      <c r="F140"/>
      <c r="G140" s="64"/>
      <c r="H140" s="61"/>
      <c r="I140" s="32"/>
    </row>
    <row r="141" spans="1:9" s="5" customFormat="1" ht="12.75">
      <c r="A141" t="s">
        <v>86</v>
      </c>
      <c r="B141"/>
      <c r="C141"/>
      <c r="D141"/>
      <c r="E141"/>
      <c r="F141"/>
      <c r="G141" s="64">
        <v>210</v>
      </c>
      <c r="H141" s="61">
        <v>0</v>
      </c>
      <c r="I141" s="32">
        <v>0</v>
      </c>
    </row>
    <row r="142" spans="1:9" s="5" customFormat="1" ht="12.75">
      <c r="A142" s="5" t="s">
        <v>238</v>
      </c>
      <c r="G142" s="62">
        <f>G143</f>
        <v>500</v>
      </c>
      <c r="H142" s="62">
        <f>SUM(H143)</f>
        <v>0</v>
      </c>
      <c r="I142" s="16">
        <f>H142/G142</f>
        <v>0</v>
      </c>
    </row>
    <row r="143" spans="1:9" ht="12.75">
      <c r="A143" s="5" t="s">
        <v>239</v>
      </c>
      <c r="B143" s="5"/>
      <c r="C143" s="5"/>
      <c r="D143" s="5"/>
      <c r="E143" s="5"/>
      <c r="F143" s="5"/>
      <c r="G143" s="63">
        <f>SUM(G144,G146)</f>
        <v>500</v>
      </c>
      <c r="H143" s="63">
        <f>SUM(H144,H146)</f>
        <v>0</v>
      </c>
      <c r="I143" s="24">
        <f>H143/G143</f>
        <v>0</v>
      </c>
    </row>
    <row r="144" spans="1:9" ht="12.75">
      <c r="A144" t="s">
        <v>340</v>
      </c>
      <c r="G144" s="64">
        <v>250</v>
      </c>
      <c r="H144" s="61">
        <v>0</v>
      </c>
      <c r="I144" s="32">
        <f>H144/G144</f>
        <v>0</v>
      </c>
    </row>
    <row r="145" spans="1:9" ht="12.75">
      <c r="A145" t="s">
        <v>92</v>
      </c>
      <c r="G145" s="64"/>
      <c r="H145" s="61"/>
      <c r="I145" s="32"/>
    </row>
    <row r="146" spans="1:9" ht="12.75">
      <c r="A146" t="s">
        <v>74</v>
      </c>
      <c r="G146" s="64">
        <v>250</v>
      </c>
      <c r="H146" s="61">
        <v>0</v>
      </c>
      <c r="I146" s="32">
        <v>0</v>
      </c>
    </row>
    <row r="147" spans="1:9" s="5" customFormat="1" ht="12.75">
      <c r="A147" s="5" t="s">
        <v>519</v>
      </c>
      <c r="G147" s="64"/>
      <c r="H147" s="61"/>
      <c r="I147" s="32"/>
    </row>
    <row r="148" spans="1:9" s="5" customFormat="1" ht="12.75">
      <c r="A148" s="5" t="s">
        <v>520</v>
      </c>
      <c r="G148" s="62">
        <f>G149</f>
        <v>1000</v>
      </c>
      <c r="H148" s="62">
        <f>SUM(H149)</f>
        <v>0</v>
      </c>
      <c r="I148" s="16">
        <f>H148/G148</f>
        <v>0</v>
      </c>
    </row>
    <row r="149" spans="1:9" ht="12.75">
      <c r="A149" s="5" t="s">
        <v>521</v>
      </c>
      <c r="B149" s="5"/>
      <c r="C149" s="5"/>
      <c r="D149" s="5"/>
      <c r="E149" s="5"/>
      <c r="F149" s="5"/>
      <c r="G149" s="63">
        <f>SUM(G150,G152)</f>
        <v>1000</v>
      </c>
      <c r="H149" s="63">
        <f>SUM(H150,H152)</f>
        <v>0</v>
      </c>
      <c r="I149" s="24">
        <f>H149/G149</f>
        <v>0</v>
      </c>
    </row>
    <row r="150" spans="1:9" s="5" customFormat="1" ht="12.75">
      <c r="A150" t="s">
        <v>518</v>
      </c>
      <c r="B150"/>
      <c r="C150"/>
      <c r="D150"/>
      <c r="E150"/>
      <c r="F150"/>
      <c r="G150" s="64">
        <v>500</v>
      </c>
      <c r="H150" s="61">
        <v>0</v>
      </c>
      <c r="I150" s="32">
        <f>H150/G150</f>
        <v>0</v>
      </c>
    </row>
    <row r="151" spans="1:9" s="7" customFormat="1" ht="12.75">
      <c r="A151" s="7" t="s">
        <v>711</v>
      </c>
      <c r="G151" s="64"/>
      <c r="H151" s="64"/>
      <c r="I151" s="32"/>
    </row>
    <row r="152" spans="1:9" s="7" customFormat="1" ht="12.75">
      <c r="A152" s="7" t="s">
        <v>712</v>
      </c>
      <c r="G152" s="64">
        <v>500</v>
      </c>
      <c r="H152" s="64">
        <v>0</v>
      </c>
      <c r="I152" s="32">
        <v>0</v>
      </c>
    </row>
    <row r="153" spans="1:9" s="5" customFormat="1" ht="12.75">
      <c r="A153" s="5" t="s">
        <v>210</v>
      </c>
      <c r="G153" s="62">
        <f>SUM(G178,G181,G157,)</f>
        <v>548000</v>
      </c>
      <c r="H153" s="62">
        <f>SUM(H181,H178,H157)</f>
        <v>229708.68999999997</v>
      </c>
      <c r="I153" s="16">
        <f>H153/G153</f>
        <v>0.4191764416058394</v>
      </c>
    </row>
    <row r="154" spans="1:9" s="5" customFormat="1" ht="12.75">
      <c r="A154" s="5" t="s">
        <v>115</v>
      </c>
      <c r="G154" s="62"/>
      <c r="H154" s="62"/>
      <c r="I154" s="16"/>
    </row>
    <row r="155" spans="1:9" s="5" customFormat="1" ht="12.75">
      <c r="A155" s="5" t="s">
        <v>116</v>
      </c>
      <c r="G155" s="62"/>
      <c r="H155" s="63"/>
      <c r="I155" s="16"/>
    </row>
    <row r="156" spans="1:9" s="5" customFormat="1" ht="12.75">
      <c r="A156" s="5" t="s">
        <v>117</v>
      </c>
      <c r="G156" s="62"/>
      <c r="H156" s="63"/>
      <c r="I156" s="16"/>
    </row>
    <row r="157" spans="1:9" s="5" customFormat="1" ht="12.75">
      <c r="A157" s="5" t="s">
        <v>211</v>
      </c>
      <c r="G157" s="63">
        <f>SUM(G158:G174)</f>
        <v>530000</v>
      </c>
      <c r="H157" s="63">
        <f>SUM(H158:H174)</f>
        <v>223067.87999999998</v>
      </c>
      <c r="I157" s="24">
        <f aca="true" t="shared" si="1" ref="I157:I166">H157/G157</f>
        <v>0.42088279245283017</v>
      </c>
    </row>
    <row r="158" spans="1:9" s="7" customFormat="1" ht="12.75">
      <c r="A158" s="7" t="s">
        <v>212</v>
      </c>
      <c r="G158" s="64">
        <v>513808</v>
      </c>
      <c r="H158" s="64">
        <v>214092</v>
      </c>
      <c r="I158" s="32">
        <f t="shared" si="1"/>
        <v>0.4166770466789151</v>
      </c>
    </row>
    <row r="159" spans="1:9" s="7" customFormat="1" ht="12.75">
      <c r="A159" s="7" t="s">
        <v>213</v>
      </c>
      <c r="G159" s="64">
        <v>3139</v>
      </c>
      <c r="H159" s="64">
        <v>2729.25</v>
      </c>
      <c r="I159" s="32">
        <f t="shared" si="1"/>
        <v>0.8694647977062759</v>
      </c>
    </row>
    <row r="160" spans="1:9" s="7" customFormat="1" ht="12.75">
      <c r="A160" s="7" t="s">
        <v>713</v>
      </c>
      <c r="G160" s="64">
        <v>1193</v>
      </c>
      <c r="H160" s="64">
        <v>1193</v>
      </c>
      <c r="I160" s="32">
        <f>H160/G160</f>
        <v>1</v>
      </c>
    </row>
    <row r="161" spans="1:9" s="7" customFormat="1" ht="12.75">
      <c r="A161" s="7" t="s">
        <v>214</v>
      </c>
      <c r="G161" s="64">
        <v>3342</v>
      </c>
      <c r="H161" s="64">
        <v>1047.17</v>
      </c>
      <c r="I161" s="32">
        <f t="shared" si="1"/>
        <v>0.3133363255535608</v>
      </c>
    </row>
    <row r="162" spans="1:9" s="7" customFormat="1" ht="12.75">
      <c r="A162" s="7" t="s">
        <v>215</v>
      </c>
      <c r="G162" s="64">
        <v>106</v>
      </c>
      <c r="H162" s="64">
        <v>61.65</v>
      </c>
      <c r="I162" s="32">
        <f t="shared" si="1"/>
        <v>0.5816037735849057</v>
      </c>
    </row>
    <row r="163" spans="1:9" s="7" customFormat="1" ht="12.75">
      <c r="A163" s="7" t="s">
        <v>216</v>
      </c>
      <c r="G163" s="64">
        <v>1586</v>
      </c>
      <c r="H163" s="64">
        <v>470.9</v>
      </c>
      <c r="I163" s="32">
        <f t="shared" si="1"/>
        <v>0.29691046658259773</v>
      </c>
    </row>
    <row r="164" spans="1:9" s="7" customFormat="1" ht="12.75">
      <c r="A164" s="7" t="s">
        <v>714</v>
      </c>
      <c r="G164" s="64">
        <v>75</v>
      </c>
      <c r="H164" s="64">
        <v>57.6</v>
      </c>
      <c r="I164" s="32">
        <f t="shared" si="1"/>
        <v>0.768</v>
      </c>
    </row>
    <row r="165" spans="1:9" s="7" customFormat="1" ht="12.75">
      <c r="A165" s="7" t="s">
        <v>217</v>
      </c>
      <c r="G165" s="64">
        <v>3858</v>
      </c>
      <c r="H165" s="64">
        <v>2531.36</v>
      </c>
      <c r="I165" s="32">
        <f t="shared" si="1"/>
        <v>0.656132711249352</v>
      </c>
    </row>
    <row r="166" spans="1:9" s="7" customFormat="1" ht="12.75">
      <c r="A166" s="7" t="s">
        <v>33</v>
      </c>
      <c r="G166" s="64">
        <v>160</v>
      </c>
      <c r="H166" s="64">
        <v>20.8</v>
      </c>
      <c r="I166" s="32">
        <f t="shared" si="1"/>
        <v>0.13</v>
      </c>
    </row>
    <row r="167" spans="1:9" s="7" customFormat="1" ht="12.75">
      <c r="A167" s="7" t="s">
        <v>715</v>
      </c>
      <c r="G167" s="64"/>
      <c r="H167" s="64"/>
      <c r="I167" s="32"/>
    </row>
    <row r="168" spans="1:9" s="7" customFormat="1" ht="12.75">
      <c r="A168" s="7" t="s">
        <v>716</v>
      </c>
      <c r="G168" s="64">
        <v>604</v>
      </c>
      <c r="H168" s="64">
        <v>509.97</v>
      </c>
      <c r="I168" s="32">
        <f>H168/G168</f>
        <v>0.8443211920529802</v>
      </c>
    </row>
    <row r="169" spans="1:9" s="7" customFormat="1" ht="12.75">
      <c r="A169" s="7" t="s">
        <v>717</v>
      </c>
      <c r="G169" s="64"/>
      <c r="H169" s="64"/>
      <c r="I169" s="32"/>
    </row>
    <row r="170" spans="1:9" s="7" customFormat="1" ht="12.75">
      <c r="A170" s="7" t="s">
        <v>718</v>
      </c>
      <c r="G170" s="64">
        <v>820</v>
      </c>
      <c r="H170" s="64">
        <v>230</v>
      </c>
      <c r="I170" s="32">
        <f>H170/G170</f>
        <v>0.2804878048780488</v>
      </c>
    </row>
    <row r="171" spans="1:9" s="7" customFormat="1" ht="12.75">
      <c r="A171" s="7" t="s">
        <v>92</v>
      </c>
      <c r="G171" s="64"/>
      <c r="H171" s="64"/>
      <c r="I171" s="32"/>
    </row>
    <row r="172" spans="1:9" s="7" customFormat="1" ht="12.75">
      <c r="A172" s="7" t="s">
        <v>74</v>
      </c>
      <c r="G172" s="64">
        <v>400</v>
      </c>
      <c r="H172" s="64">
        <v>0</v>
      </c>
      <c r="I172" s="32">
        <f>H172/G172</f>
        <v>0</v>
      </c>
    </row>
    <row r="173" spans="1:9" s="7" customFormat="1" ht="12.75">
      <c r="A173" s="7" t="s">
        <v>749</v>
      </c>
      <c r="G173" s="64"/>
      <c r="H173" s="64"/>
      <c r="I173" s="32"/>
    </row>
    <row r="174" spans="1:9" s="7" customFormat="1" ht="12.75">
      <c r="A174" s="7" t="s">
        <v>76</v>
      </c>
      <c r="G174" s="64">
        <v>909</v>
      </c>
      <c r="H174" s="64">
        <v>124.18</v>
      </c>
      <c r="I174" s="32">
        <f>H174/G174</f>
        <v>0.13661166116611662</v>
      </c>
    </row>
    <row r="175" spans="1:9" s="5" customFormat="1" ht="12.75">
      <c r="A175" s="5" t="s">
        <v>218</v>
      </c>
      <c r="G175" s="63"/>
      <c r="H175" s="63"/>
      <c r="I175" s="30"/>
    </row>
    <row r="176" spans="1:9" s="5" customFormat="1" ht="12.75">
      <c r="A176" s="5" t="s">
        <v>578</v>
      </c>
      <c r="G176" s="62"/>
      <c r="H176" s="62"/>
      <c r="I176" s="30"/>
    </row>
    <row r="177" spans="1:9" s="5" customFormat="1" ht="12.75">
      <c r="A177" s="5" t="s">
        <v>579</v>
      </c>
      <c r="G177" s="63"/>
      <c r="H177" s="63"/>
      <c r="I177" s="30"/>
    </row>
    <row r="178" spans="1:9" s="5" customFormat="1" ht="12.75">
      <c r="A178" s="5" t="s">
        <v>726</v>
      </c>
      <c r="G178" s="63">
        <f>SUM(G179)</f>
        <v>1000</v>
      </c>
      <c r="H178" s="63">
        <f>SUM(H179)</f>
        <v>239.76</v>
      </c>
      <c r="I178" s="30">
        <f>H178/G178</f>
        <v>0.23976</v>
      </c>
    </row>
    <row r="179" spans="1:9" s="5" customFormat="1" ht="12.75">
      <c r="A179" s="7" t="s">
        <v>551</v>
      </c>
      <c r="B179" s="7"/>
      <c r="C179" s="7"/>
      <c r="D179" s="7"/>
      <c r="E179" s="7"/>
      <c r="F179" s="7"/>
      <c r="G179" s="64">
        <v>1000</v>
      </c>
      <c r="H179" s="64">
        <v>239.76</v>
      </c>
      <c r="I179" s="27">
        <f>H179/G179</f>
        <v>0.23976</v>
      </c>
    </row>
    <row r="180" spans="1:9" s="5" customFormat="1" ht="12.75">
      <c r="A180" s="5" t="s">
        <v>219</v>
      </c>
      <c r="G180" s="64"/>
      <c r="H180" s="61"/>
      <c r="I180" s="27"/>
    </row>
    <row r="181" spans="1:9" s="5" customFormat="1" ht="12.75">
      <c r="A181" s="5" t="s">
        <v>118</v>
      </c>
      <c r="G181" s="63">
        <f>SUM(G182:G182)</f>
        <v>17000</v>
      </c>
      <c r="H181" s="63">
        <f>SUM(H182:H182)</f>
        <v>6401.05</v>
      </c>
      <c r="I181" s="30">
        <f>H181/G181</f>
        <v>0.3765323529411765</v>
      </c>
    </row>
    <row r="182" spans="1:9" ht="12.75">
      <c r="A182" t="s">
        <v>522</v>
      </c>
      <c r="G182" s="61">
        <v>17000</v>
      </c>
      <c r="H182" s="61">
        <v>6401.05</v>
      </c>
      <c r="I182" s="27">
        <f>H182/G182</f>
        <v>0.3765323529411765</v>
      </c>
    </row>
    <row r="183" spans="1:9" s="8" customFormat="1" ht="12.75">
      <c r="A183"/>
      <c r="B183"/>
      <c r="C183"/>
      <c r="D183"/>
      <c r="E183"/>
      <c r="F183"/>
      <c r="G183" s="61"/>
      <c r="H183" s="61"/>
      <c r="I183" s="27"/>
    </row>
    <row r="184" spans="1:9" s="8" customFormat="1" ht="12.75">
      <c r="A184"/>
      <c r="B184"/>
      <c r="C184"/>
      <c r="D184"/>
      <c r="E184"/>
      <c r="F184"/>
      <c r="G184" s="61"/>
      <c r="H184" s="61"/>
      <c r="I184" s="27"/>
    </row>
    <row r="185" spans="1:9" ht="12.75">
      <c r="A185" s="8" t="s">
        <v>488</v>
      </c>
      <c r="B185" s="8"/>
      <c r="C185" s="8"/>
      <c r="D185" s="8"/>
      <c r="E185" s="8"/>
      <c r="F185" s="8"/>
      <c r="G185" s="62">
        <f>SUM(G128,G142,G148,G153,G136,G119)</f>
        <v>694208.1</v>
      </c>
      <c r="H185" s="62">
        <f>SUM(H128,H142,H148,H153,H136,H119)</f>
        <v>361982.75999999995</v>
      </c>
      <c r="I185" s="29">
        <f>H185/G185</f>
        <v>0.5214326366978431</v>
      </c>
    </row>
    <row r="186" spans="1:9" ht="12.75">
      <c r="A186" s="8"/>
      <c r="B186" s="8"/>
      <c r="C186" s="8"/>
      <c r="D186" s="8"/>
      <c r="E186" s="8"/>
      <c r="F186" s="8"/>
      <c r="G186" s="11"/>
      <c r="H186" s="62"/>
      <c r="I186" s="29"/>
    </row>
    <row r="187" ht="12.75">
      <c r="I187" s="27"/>
    </row>
    <row r="188" spans="7:8" ht="12.75">
      <c r="G188" s="15"/>
      <c r="H188" s="10"/>
    </row>
    <row r="189" ht="12.75">
      <c r="G189" s="15"/>
    </row>
    <row r="190" spans="7:9" ht="12.75">
      <c r="G190" s="15"/>
      <c r="I190" s="24"/>
    </row>
    <row r="191" spans="7:9" ht="12.75">
      <c r="G191" s="10"/>
      <c r="I191" s="24"/>
    </row>
    <row r="194" spans="7:9" ht="12.75">
      <c r="G194" s="10"/>
      <c r="I194" s="24"/>
    </row>
    <row r="196" ht="12.75">
      <c r="H196" s="10"/>
    </row>
    <row r="197" ht="12.75">
      <c r="H197" s="10"/>
    </row>
    <row r="198" ht="12.75">
      <c r="H198" s="10"/>
    </row>
    <row r="199" spans="7:9" ht="12.75">
      <c r="G199" s="10"/>
      <c r="I199" s="24"/>
    </row>
    <row r="200" spans="7:9" ht="12.75">
      <c r="G200" s="10"/>
      <c r="I200" s="24"/>
    </row>
    <row r="201" spans="7:9" ht="12.75">
      <c r="G201" s="10"/>
      <c r="I201" s="24"/>
    </row>
    <row r="203" ht="12.75">
      <c r="H203" s="10"/>
    </row>
    <row r="204" ht="12.75">
      <c r="H204" s="10"/>
    </row>
    <row r="205" ht="12.75">
      <c r="H205" s="10"/>
    </row>
    <row r="206" spans="7:9" ht="12.75">
      <c r="G206" s="10"/>
      <c r="H206" s="10"/>
      <c r="I206" s="24"/>
    </row>
    <row r="207" spans="7:9" ht="12.75">
      <c r="G207" s="10"/>
      <c r="H207" s="10"/>
      <c r="I207" s="24"/>
    </row>
    <row r="208" spans="7:9" ht="12.75">
      <c r="G208" s="10"/>
      <c r="H208" s="10"/>
      <c r="I208" s="24"/>
    </row>
    <row r="209" spans="7:9" ht="12.75">
      <c r="G209" s="10"/>
      <c r="H209" s="11"/>
      <c r="I209" s="24"/>
    </row>
    <row r="210" spans="7:9" ht="12.75">
      <c r="G210" s="10"/>
      <c r="H210" s="10"/>
      <c r="I210" s="24"/>
    </row>
    <row r="211" spans="7:9" ht="12.75">
      <c r="G211" s="10"/>
      <c r="I211" s="24"/>
    </row>
    <row r="212" spans="7:9" ht="12.75">
      <c r="G212" s="11"/>
      <c r="I212" s="16"/>
    </row>
    <row r="213" spans="7:9" ht="12.75">
      <c r="G213" s="10"/>
      <c r="I213" s="24"/>
    </row>
    <row r="216" ht="12.75">
      <c r="H216" s="11"/>
    </row>
    <row r="217" ht="12.75">
      <c r="H217" s="10"/>
    </row>
    <row r="219" spans="7:9" ht="12.75">
      <c r="G219" s="11"/>
      <c r="I219" s="16"/>
    </row>
    <row r="220" spans="7:9" ht="12.75">
      <c r="G220" s="10"/>
      <c r="I220" s="24"/>
    </row>
    <row r="222" ht="12.75">
      <c r="H222" s="10"/>
    </row>
    <row r="223" ht="12.75">
      <c r="H223" s="11"/>
    </row>
    <row r="224" ht="12.75">
      <c r="H224" s="10"/>
    </row>
    <row r="225" spans="7:9" ht="12.75">
      <c r="G225" s="10"/>
      <c r="I225" s="24"/>
    </row>
    <row r="226" spans="7:9" ht="12.75">
      <c r="G226" s="11"/>
      <c r="I226" s="16"/>
    </row>
    <row r="227" spans="7:9" ht="12.75">
      <c r="G227" s="10"/>
      <c r="I227" s="24"/>
    </row>
    <row r="229" ht="12.75">
      <c r="H229" s="11"/>
    </row>
    <row r="230" ht="12.75">
      <c r="H230" s="10"/>
    </row>
    <row r="231" ht="12.75">
      <c r="H231" s="10"/>
    </row>
    <row r="232" spans="7:9" ht="12.75">
      <c r="G232" s="11"/>
      <c r="H232" s="10"/>
      <c r="I232" s="16"/>
    </row>
    <row r="233" spans="7:9" ht="12.75">
      <c r="G233" s="10"/>
      <c r="I233" s="24"/>
    </row>
    <row r="234" spans="7:9" ht="12.75">
      <c r="G234" s="10"/>
      <c r="I234" s="24"/>
    </row>
    <row r="235" spans="7:9" ht="12.75">
      <c r="G235" s="10"/>
      <c r="I235" s="24"/>
    </row>
    <row r="237" ht="12.75">
      <c r="H237" s="10"/>
    </row>
    <row r="238" ht="12.75">
      <c r="H238" s="10"/>
    </row>
    <row r="239" ht="12.75">
      <c r="H239" s="10"/>
    </row>
    <row r="240" spans="7:9" ht="12.75">
      <c r="G240" s="10"/>
      <c r="I240" s="24"/>
    </row>
    <row r="241" spans="7:9" ht="12.75">
      <c r="G241" s="10"/>
      <c r="I241" s="24"/>
    </row>
    <row r="242" spans="7:9" ht="12.75">
      <c r="G242" s="10"/>
      <c r="I242" s="24"/>
    </row>
    <row r="244" ht="12.75">
      <c r="H244" s="10"/>
    </row>
    <row r="245" ht="12.75">
      <c r="H245" s="10"/>
    </row>
    <row r="247" spans="7:9" ht="12.75">
      <c r="G247" s="10"/>
      <c r="I247" s="24"/>
    </row>
    <row r="248" spans="7:9" ht="12.75">
      <c r="G248" s="10"/>
      <c r="I248" s="24"/>
    </row>
    <row r="250" ht="12.75">
      <c r="H250" s="10"/>
    </row>
    <row r="253" spans="7:9" ht="12.75">
      <c r="G253" s="10"/>
      <c r="I253" s="24"/>
    </row>
    <row r="255" ht="12.75">
      <c r="H255" s="10"/>
    </row>
    <row r="256" ht="12.75">
      <c r="H256" s="11"/>
    </row>
    <row r="257" ht="12.75">
      <c r="H257" s="10"/>
    </row>
    <row r="258" spans="7:9" ht="12.75">
      <c r="G258" s="10"/>
      <c r="I258" s="24"/>
    </row>
    <row r="259" spans="7:9" ht="12.75">
      <c r="G259" s="11"/>
      <c r="I259" s="16"/>
    </row>
    <row r="260" spans="7:9" ht="12.75">
      <c r="G260" s="10"/>
      <c r="I260" s="24"/>
    </row>
    <row r="263" ht="12.75">
      <c r="H263" s="11"/>
    </row>
    <row r="266" spans="7:9" ht="12.75">
      <c r="G266" s="11"/>
      <c r="I266" s="16"/>
    </row>
    <row r="267" ht="15.75">
      <c r="H267" s="35"/>
    </row>
    <row r="268" ht="15.75">
      <c r="H268" s="35"/>
    </row>
    <row r="270" spans="7:9" ht="15.75">
      <c r="G270" s="35"/>
      <c r="H270" s="10"/>
      <c r="I270" s="34"/>
    </row>
    <row r="271" spans="7:9" ht="15.75">
      <c r="G271" s="35"/>
      <c r="H271" s="10"/>
      <c r="I271" s="34"/>
    </row>
    <row r="273" spans="7:9" ht="12.75">
      <c r="G273" s="10"/>
      <c r="H273" s="11"/>
      <c r="I273" s="24"/>
    </row>
    <row r="274" spans="7:9" ht="12.75">
      <c r="G274" s="10"/>
      <c r="H274" s="10"/>
      <c r="I274" s="24"/>
    </row>
    <row r="276" spans="7:9" ht="12.75">
      <c r="G276" s="11"/>
      <c r="I276" s="16"/>
    </row>
    <row r="277" spans="7:9" ht="12.75">
      <c r="G277" s="10"/>
      <c r="I277" s="24"/>
    </row>
    <row r="278" ht="12.75">
      <c r="H278" s="10"/>
    </row>
    <row r="281" spans="7:9" ht="12.75">
      <c r="G281" s="10"/>
      <c r="I281" s="24"/>
    </row>
    <row r="284" ht="12.75">
      <c r="H284" s="10"/>
    </row>
    <row r="285" ht="12.75">
      <c r="H285" s="10"/>
    </row>
    <row r="286" ht="12.75">
      <c r="H286" s="10"/>
    </row>
    <row r="287" spans="7:9" ht="12.75">
      <c r="G287" s="10"/>
      <c r="H287" s="11"/>
      <c r="I287" s="24"/>
    </row>
    <row r="288" spans="7:9" ht="12.75">
      <c r="G288" s="10"/>
      <c r="H288" s="10"/>
      <c r="I288" s="24"/>
    </row>
    <row r="289" spans="7:9" ht="12.75">
      <c r="G289" s="10"/>
      <c r="H289" s="10"/>
      <c r="I289" s="24"/>
    </row>
    <row r="290" spans="7:9" ht="12.75">
      <c r="G290" s="11"/>
      <c r="I290" s="16"/>
    </row>
    <row r="291" spans="7:9" ht="12.75">
      <c r="G291" s="10"/>
      <c r="I291" s="24"/>
    </row>
    <row r="292" spans="7:9" ht="12.75">
      <c r="G292" s="10"/>
      <c r="I292" s="24"/>
    </row>
    <row r="293" ht="12.75">
      <c r="H293" s="11"/>
    </row>
    <row r="294" ht="12.75">
      <c r="H294" s="10"/>
    </row>
    <row r="296" spans="7:9" ht="12.75">
      <c r="G296" s="11"/>
      <c r="H296" s="10"/>
      <c r="I296" s="16"/>
    </row>
    <row r="297" spans="7:9" ht="12.75">
      <c r="G297" s="10"/>
      <c r="H297" s="11"/>
      <c r="I297" s="24"/>
    </row>
    <row r="298" ht="12.75">
      <c r="H298" s="10"/>
    </row>
    <row r="299" spans="7:9" ht="12.75">
      <c r="G299" s="10"/>
      <c r="I299" s="24"/>
    </row>
    <row r="300" spans="7:9" ht="12.75">
      <c r="G300" s="11"/>
      <c r="H300" s="11"/>
      <c r="I300" s="16"/>
    </row>
    <row r="301" spans="7:9" ht="12.75">
      <c r="G301" s="10"/>
      <c r="H301" s="10"/>
      <c r="I301" s="24"/>
    </row>
    <row r="302" ht="12.75">
      <c r="H302" s="10"/>
    </row>
    <row r="303" spans="7:9" ht="12.75">
      <c r="G303" s="11"/>
      <c r="H303" s="10"/>
      <c r="I303" s="16"/>
    </row>
    <row r="304" spans="7:9" ht="12.75">
      <c r="G304" s="10"/>
      <c r="I304" s="24"/>
    </row>
    <row r="305" spans="7:9" ht="12.75">
      <c r="G305" s="10"/>
      <c r="H305" s="10"/>
      <c r="I305" s="24"/>
    </row>
    <row r="306" spans="7:9" ht="12.75">
      <c r="G306" s="10"/>
      <c r="H306" s="10"/>
      <c r="I306" s="24"/>
    </row>
    <row r="307" ht="12.75">
      <c r="H307" s="10"/>
    </row>
    <row r="308" spans="7:9" ht="12.75">
      <c r="G308" s="10"/>
      <c r="I308" s="24"/>
    </row>
    <row r="309" spans="7:9" ht="12.75">
      <c r="G309" s="10"/>
      <c r="I309" s="24"/>
    </row>
    <row r="310" spans="7:9" ht="12.75">
      <c r="G310" s="10"/>
      <c r="H310" s="10"/>
      <c r="I310" s="24"/>
    </row>
    <row r="311" ht="12.75">
      <c r="H311" s="10"/>
    </row>
    <row r="313" spans="7:9" ht="12.75">
      <c r="G313" s="10"/>
      <c r="H313" s="10"/>
      <c r="I313" s="24"/>
    </row>
    <row r="314" spans="7:9" ht="12.75">
      <c r="G314" s="10"/>
      <c r="I314" s="24"/>
    </row>
    <row r="316" spans="7:9" ht="12.75">
      <c r="G316" s="10"/>
      <c r="I316" s="24"/>
    </row>
    <row r="324" ht="12.75">
      <c r="H324" s="11"/>
    </row>
    <row r="325" ht="12.75">
      <c r="H325" s="10"/>
    </row>
    <row r="326" ht="12.75">
      <c r="H326" s="10"/>
    </row>
    <row r="327" spans="7:9" ht="12.75">
      <c r="G327" s="11"/>
      <c r="I327" s="16"/>
    </row>
    <row r="328" spans="7:9" ht="12.75">
      <c r="G328" s="10"/>
      <c r="I328" s="24"/>
    </row>
    <row r="329" spans="7:9" ht="12.75">
      <c r="G329" s="10"/>
      <c r="I329" s="24"/>
    </row>
    <row r="330" ht="12.75">
      <c r="H330" s="11"/>
    </row>
    <row r="333" spans="7:9" ht="12.75">
      <c r="G333" s="11"/>
      <c r="I333" s="1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N30" sqref="N30"/>
    </sheetView>
  </sheetViews>
  <sheetFormatPr defaultColWidth="9.00390625" defaultRowHeight="12.75"/>
  <cols>
    <col min="7" max="7" width="12.00390625" style="1" customWidth="1"/>
    <col min="8" max="8" width="12.375" style="1" customWidth="1"/>
    <col min="9" max="9" width="7.25390625" style="4" customWidth="1"/>
  </cols>
  <sheetData>
    <row r="1" ht="12.75">
      <c r="A1" t="s">
        <v>577</v>
      </c>
    </row>
    <row r="2" spans="1:9" s="9" customFormat="1" ht="18.75" customHeight="1">
      <c r="A2" s="9" t="s">
        <v>618</v>
      </c>
      <c r="G2" s="13"/>
      <c r="H2" s="13"/>
      <c r="I2" s="33"/>
    </row>
    <row r="3" spans="1:9" s="9" customFormat="1" ht="18.75" customHeight="1">
      <c r="A3" s="9" t="s">
        <v>619</v>
      </c>
      <c r="G3" s="13"/>
      <c r="H3" s="13"/>
      <c r="I3" s="33"/>
    </row>
    <row r="4" spans="1:9" s="9" customFormat="1" ht="18.75" customHeight="1">
      <c r="A4" s="9" t="s">
        <v>620</v>
      </c>
      <c r="G4" s="13"/>
      <c r="H4" s="13"/>
      <c r="I4" s="33"/>
    </row>
    <row r="5" spans="1:9" s="9" customFormat="1" ht="18.75" customHeight="1">
      <c r="A5" s="9" t="s">
        <v>644</v>
      </c>
      <c r="G5" s="13"/>
      <c r="H5" s="13"/>
      <c r="I5" s="33"/>
    </row>
    <row r="7" spans="1:9" s="5" customFormat="1" ht="12.75">
      <c r="A7" s="5" t="s">
        <v>489</v>
      </c>
      <c r="G7" s="10" t="s">
        <v>548</v>
      </c>
      <c r="H7" s="10" t="s">
        <v>582</v>
      </c>
      <c r="I7" s="24" t="s">
        <v>531</v>
      </c>
    </row>
    <row r="8" spans="7:9" s="5" customFormat="1" ht="12.75">
      <c r="G8" s="41" t="s">
        <v>645</v>
      </c>
      <c r="H8" s="40" t="s">
        <v>645</v>
      </c>
      <c r="I8" s="24" t="s">
        <v>506</v>
      </c>
    </row>
    <row r="10" spans="1:9" s="5" customFormat="1" ht="12.75">
      <c r="A10" s="5" t="s">
        <v>491</v>
      </c>
      <c r="G10" s="11">
        <f>SUM(G11)</f>
        <v>5242</v>
      </c>
      <c r="H10" s="11">
        <f>SUM(H11)</f>
        <v>2616</v>
      </c>
      <c r="I10" s="16">
        <f>H10/G10</f>
        <v>0.49904616558565434</v>
      </c>
    </row>
    <row r="11" spans="1:9" s="5" customFormat="1" ht="12.75">
      <c r="A11" s="5" t="s">
        <v>492</v>
      </c>
      <c r="G11" s="10">
        <f>SUM(G15)</f>
        <v>5242</v>
      </c>
      <c r="H11" s="10">
        <f>SUM(H15)</f>
        <v>2616</v>
      </c>
      <c r="I11" s="24">
        <f>H11/G11</f>
        <v>0.49904616558565434</v>
      </c>
    </row>
    <row r="12" ht="12.75">
      <c r="A12" t="s">
        <v>493</v>
      </c>
    </row>
    <row r="13" ht="12.75">
      <c r="A13" t="s">
        <v>494</v>
      </c>
    </row>
    <row r="14" ht="12.75">
      <c r="A14" t="s">
        <v>495</v>
      </c>
    </row>
    <row r="15" spans="1:9" ht="12.75">
      <c r="A15" t="s">
        <v>496</v>
      </c>
      <c r="G15" s="1">
        <v>5242</v>
      </c>
      <c r="H15" s="1">
        <v>2616</v>
      </c>
      <c r="I15" s="4">
        <f>H15/G15</f>
        <v>0.49904616558565434</v>
      </c>
    </row>
    <row r="22" spans="1:9" s="45" customFormat="1" ht="18">
      <c r="A22" s="9" t="s">
        <v>622</v>
      </c>
      <c r="G22" s="46"/>
      <c r="H22" s="46"/>
      <c r="I22" s="47"/>
    </row>
    <row r="23" spans="1:9" s="45" customFormat="1" ht="18">
      <c r="A23" s="9" t="s">
        <v>621</v>
      </c>
      <c r="G23" s="46"/>
      <c r="H23" s="46"/>
      <c r="I23" s="47"/>
    </row>
    <row r="24" spans="1:9" s="45" customFormat="1" ht="18">
      <c r="A24" s="9" t="s">
        <v>623</v>
      </c>
      <c r="G24" s="46"/>
      <c r="H24" s="46"/>
      <c r="I24" s="47"/>
    </row>
    <row r="25" spans="1:9" s="45" customFormat="1" ht="18">
      <c r="A25" s="9" t="s">
        <v>646</v>
      </c>
      <c r="G25" s="46"/>
      <c r="H25" s="46"/>
      <c r="I25" s="47"/>
    </row>
    <row r="28" spans="1:9" s="5" customFormat="1" ht="12.75">
      <c r="A28" s="5" t="s">
        <v>497</v>
      </c>
      <c r="G28" s="10" t="s">
        <v>548</v>
      </c>
      <c r="H28" s="10" t="s">
        <v>582</v>
      </c>
      <c r="I28" s="24" t="s">
        <v>534</v>
      </c>
    </row>
    <row r="29" spans="7:9" s="5" customFormat="1" ht="12.75">
      <c r="G29" s="40" t="s">
        <v>645</v>
      </c>
      <c r="H29" s="40" t="s">
        <v>645</v>
      </c>
      <c r="I29" s="24" t="s">
        <v>506</v>
      </c>
    </row>
    <row r="31" spans="1:9" s="5" customFormat="1" ht="12.75">
      <c r="A31" s="5" t="s">
        <v>498</v>
      </c>
      <c r="G31" s="11">
        <f>SUM(G32)</f>
        <v>5242</v>
      </c>
      <c r="H31" s="11">
        <f>SUM(H32)</f>
        <v>2616</v>
      </c>
      <c r="I31" s="16">
        <f>H31/G31</f>
        <v>0.49904616558565434</v>
      </c>
    </row>
    <row r="32" spans="1:9" s="5" customFormat="1" ht="12.75">
      <c r="A32" s="5">
        <v>75020</v>
      </c>
      <c r="C32" s="5" t="s">
        <v>499</v>
      </c>
      <c r="G32" s="10">
        <f>SUM(G33:G35)</f>
        <v>5242</v>
      </c>
      <c r="H32" s="10">
        <f>SUM(H33:H35)</f>
        <v>2616</v>
      </c>
      <c r="I32" s="24">
        <f>H32/G32</f>
        <v>0.49904616558565434</v>
      </c>
    </row>
    <row r="33" spans="1:9" ht="12.75">
      <c r="A33" t="s">
        <v>359</v>
      </c>
      <c r="G33" s="1">
        <v>4356</v>
      </c>
      <c r="H33" s="1">
        <v>2176</v>
      </c>
      <c r="I33" s="4">
        <f>H33/G33</f>
        <v>0.4995408631772268</v>
      </c>
    </row>
    <row r="34" spans="1:9" ht="12.75">
      <c r="A34" t="s">
        <v>338</v>
      </c>
      <c r="G34" s="1">
        <v>779</v>
      </c>
      <c r="H34" s="1">
        <v>388</v>
      </c>
      <c r="I34" s="4">
        <f>H34/G34</f>
        <v>0.4980744544287548</v>
      </c>
    </row>
    <row r="35" spans="1:9" ht="12.75">
      <c r="A35" t="s">
        <v>500</v>
      </c>
      <c r="G35" s="1">
        <v>107</v>
      </c>
      <c r="H35" s="1">
        <v>52</v>
      </c>
      <c r="I35" s="4">
        <f>H35/G35</f>
        <v>0.48598130841121495</v>
      </c>
    </row>
    <row r="36" spans="7:9" s="8" customFormat="1" ht="12.75">
      <c r="G36" s="11"/>
      <c r="H36" s="11"/>
      <c r="I36" s="16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0"/>
  <sheetViews>
    <sheetView workbookViewId="0" topLeftCell="A76">
      <selection activeCell="J90" sqref="J90"/>
    </sheetView>
  </sheetViews>
  <sheetFormatPr defaultColWidth="9.00390625" defaultRowHeight="12.75"/>
  <cols>
    <col min="5" max="5" width="4.25390625" style="0" customWidth="1"/>
    <col min="6" max="6" width="7.00390625" style="0" customWidth="1"/>
    <col min="7" max="7" width="8.00390625" style="0" customWidth="1"/>
    <col min="8" max="8" width="12.25390625" style="1" customWidth="1"/>
    <col min="9" max="9" width="10.875" style="1" customWidth="1"/>
    <col min="10" max="10" width="7.75390625" style="4" customWidth="1"/>
  </cols>
  <sheetData>
    <row r="2" spans="1:10" s="9" customFormat="1" ht="18">
      <c r="A2" s="9" t="s">
        <v>474</v>
      </c>
      <c r="H2" s="13"/>
      <c r="I2" s="13"/>
      <c r="J2" s="33"/>
    </row>
    <row r="3" spans="1:10" s="9" customFormat="1" ht="18">
      <c r="A3" s="9" t="s">
        <v>475</v>
      </c>
      <c r="H3" s="13"/>
      <c r="I3" s="13"/>
      <c r="J3" s="33"/>
    </row>
    <row r="5" spans="1:10" s="78" customFormat="1" ht="12.75">
      <c r="A5" s="78" t="s">
        <v>396</v>
      </c>
      <c r="F5" s="78" t="s">
        <v>397</v>
      </c>
      <c r="G5" s="78" t="s">
        <v>398</v>
      </c>
      <c r="H5" s="92" t="s">
        <v>399</v>
      </c>
      <c r="I5" s="91" t="s">
        <v>476</v>
      </c>
      <c r="J5" s="80" t="s">
        <v>524</v>
      </c>
    </row>
    <row r="6" spans="8:10" s="78" customFormat="1" ht="12.75">
      <c r="H6" s="91" t="s">
        <v>400</v>
      </c>
      <c r="I6" s="91" t="s">
        <v>477</v>
      </c>
      <c r="J6" s="80"/>
    </row>
    <row r="7" spans="8:10" s="78" customFormat="1" ht="12.75">
      <c r="H7" s="91"/>
      <c r="I7" s="91"/>
      <c r="J7" s="80"/>
    </row>
    <row r="9" spans="1:10" s="7" customFormat="1" ht="12.75">
      <c r="A9" s="7" t="s">
        <v>401</v>
      </c>
      <c r="H9" s="15"/>
      <c r="I9" s="15"/>
      <c r="J9" s="32"/>
    </row>
    <row r="10" spans="1:10" s="7" customFormat="1" ht="12.75">
      <c r="A10" s="7" t="s">
        <v>402</v>
      </c>
      <c r="F10" s="7">
        <v>400</v>
      </c>
      <c r="G10" s="7">
        <v>40002</v>
      </c>
      <c r="H10" s="64">
        <v>80000</v>
      </c>
      <c r="I10" s="64">
        <v>0</v>
      </c>
      <c r="J10" s="32">
        <v>0</v>
      </c>
    </row>
    <row r="11" spans="1:10" s="7" customFormat="1" ht="12.75">
      <c r="A11" s="7" t="s">
        <v>403</v>
      </c>
      <c r="H11" s="64"/>
      <c r="I11" s="64"/>
      <c r="J11" s="32"/>
    </row>
    <row r="12" spans="1:10" s="7" customFormat="1" ht="12.75">
      <c r="A12" s="7" t="s">
        <v>404</v>
      </c>
      <c r="F12" s="7">
        <v>400</v>
      </c>
      <c r="G12" s="7">
        <v>40002</v>
      </c>
      <c r="H12" s="64">
        <v>24500</v>
      </c>
      <c r="I12" s="64">
        <v>24400</v>
      </c>
      <c r="J12" s="32">
        <f>I12/H12</f>
        <v>0.9959183673469387</v>
      </c>
    </row>
    <row r="13" spans="1:10" s="7" customFormat="1" ht="12.75">
      <c r="A13" s="7" t="s">
        <v>405</v>
      </c>
      <c r="H13" s="64"/>
      <c r="I13" s="64"/>
      <c r="J13" s="32"/>
    </row>
    <row r="14" spans="1:10" s="7" customFormat="1" ht="12.75">
      <c r="A14" s="7" t="s">
        <v>406</v>
      </c>
      <c r="H14" s="64"/>
      <c r="I14" s="64"/>
      <c r="J14" s="32"/>
    </row>
    <row r="15" spans="1:10" s="7" customFormat="1" ht="12.75">
      <c r="A15" s="7" t="s">
        <v>407</v>
      </c>
      <c r="F15" s="7">
        <v>400</v>
      </c>
      <c r="G15" s="7">
        <v>40002</v>
      </c>
      <c r="H15" s="64">
        <v>10000</v>
      </c>
      <c r="I15" s="64">
        <v>3341.77</v>
      </c>
      <c r="J15" s="32">
        <f>I15/H15</f>
        <v>0.334177</v>
      </c>
    </row>
    <row r="16" spans="1:10" s="7" customFormat="1" ht="12.75">
      <c r="A16" s="7" t="s">
        <v>408</v>
      </c>
      <c r="H16" s="64"/>
      <c r="I16" s="64"/>
      <c r="J16" s="32"/>
    </row>
    <row r="17" spans="1:10" s="7" customFormat="1" ht="12.75">
      <c r="A17" s="7" t="s">
        <v>409</v>
      </c>
      <c r="F17" s="7">
        <v>400</v>
      </c>
      <c r="G17" s="7">
        <v>4002</v>
      </c>
      <c r="H17" s="64">
        <v>55978</v>
      </c>
      <c r="I17" s="64">
        <v>55976.54</v>
      </c>
      <c r="J17" s="32">
        <f>I17/H17</f>
        <v>0.9999739183250563</v>
      </c>
    </row>
    <row r="18" spans="1:10" s="7" customFormat="1" ht="12.75">
      <c r="A18" s="7" t="s">
        <v>410</v>
      </c>
      <c r="H18" s="64"/>
      <c r="I18" s="64"/>
      <c r="J18" s="32"/>
    </row>
    <row r="19" spans="1:10" s="7" customFormat="1" ht="12.75">
      <c r="A19" s="7" t="s">
        <v>411</v>
      </c>
      <c r="H19" s="64"/>
      <c r="I19" s="64"/>
      <c r="J19" s="32"/>
    </row>
    <row r="20" spans="1:10" s="7" customFormat="1" ht="12.75">
      <c r="A20" s="7" t="s">
        <v>412</v>
      </c>
      <c r="F20" s="7">
        <v>400</v>
      </c>
      <c r="G20" s="7">
        <v>4002</v>
      </c>
      <c r="H20" s="64">
        <v>7000</v>
      </c>
      <c r="I20" s="64">
        <v>0</v>
      </c>
      <c r="J20" s="32">
        <v>0</v>
      </c>
    </row>
    <row r="21" spans="1:13" s="7" customFormat="1" ht="12.75">
      <c r="A21" s="7" t="s">
        <v>413</v>
      </c>
      <c r="H21" s="64"/>
      <c r="I21" s="64"/>
      <c r="J21" s="32"/>
      <c r="M21" s="32"/>
    </row>
    <row r="22" spans="1:10" s="7" customFormat="1" ht="12.75">
      <c r="A22" s="7" t="s">
        <v>414</v>
      </c>
      <c r="H22" s="64"/>
      <c r="I22" s="64"/>
      <c r="J22" s="32"/>
    </row>
    <row r="23" spans="1:10" s="7" customFormat="1" ht="12.75">
      <c r="A23" s="7" t="s">
        <v>415</v>
      </c>
      <c r="F23" s="7">
        <v>600</v>
      </c>
      <c r="G23" s="7">
        <v>60014</v>
      </c>
      <c r="H23" s="64">
        <v>10000</v>
      </c>
      <c r="I23" s="64">
        <v>0</v>
      </c>
      <c r="J23" s="32">
        <v>0</v>
      </c>
    </row>
    <row r="24" spans="1:10" s="7" customFormat="1" ht="12.75">
      <c r="A24" s="7" t="s">
        <v>416</v>
      </c>
      <c r="H24" s="64"/>
      <c r="I24" s="64"/>
      <c r="J24" s="32"/>
    </row>
    <row r="25" spans="1:10" s="7" customFormat="1" ht="12.75">
      <c r="A25" s="7" t="s">
        <v>417</v>
      </c>
      <c r="F25" s="7">
        <v>600</v>
      </c>
      <c r="G25" s="7">
        <v>60016</v>
      </c>
      <c r="H25" s="94">
        <v>590949</v>
      </c>
      <c r="I25" s="64">
        <v>0</v>
      </c>
      <c r="J25" s="77">
        <v>0</v>
      </c>
    </row>
    <row r="26" spans="1:10" s="7" customFormat="1" ht="12.75">
      <c r="A26" s="7" t="s">
        <v>418</v>
      </c>
      <c r="H26" s="64"/>
      <c r="I26" s="64"/>
      <c r="J26" s="32"/>
    </row>
    <row r="27" spans="1:10" s="7" customFormat="1" ht="12.75">
      <c r="A27" s="7" t="s">
        <v>419</v>
      </c>
      <c r="F27" s="7">
        <v>600</v>
      </c>
      <c r="G27" s="7">
        <v>60016</v>
      </c>
      <c r="H27" s="64">
        <v>30000</v>
      </c>
      <c r="I27" s="64">
        <v>0</v>
      </c>
      <c r="J27" s="32">
        <v>0</v>
      </c>
    </row>
    <row r="28" spans="1:10" s="7" customFormat="1" ht="12.75">
      <c r="A28" s="7" t="s">
        <v>420</v>
      </c>
      <c r="H28" s="64"/>
      <c r="I28" s="64"/>
      <c r="J28" s="32"/>
    </row>
    <row r="29" spans="1:10" s="7" customFormat="1" ht="12.75">
      <c r="A29" s="7" t="s">
        <v>421</v>
      </c>
      <c r="F29" s="7">
        <v>600</v>
      </c>
      <c r="G29" s="7">
        <v>60016</v>
      </c>
      <c r="H29" s="64">
        <v>50000</v>
      </c>
      <c r="I29" s="64">
        <v>0</v>
      </c>
      <c r="J29" s="32">
        <v>0</v>
      </c>
    </row>
    <row r="30" spans="1:10" s="7" customFormat="1" ht="12.75">
      <c r="A30" s="7" t="s">
        <v>422</v>
      </c>
      <c r="H30" s="64"/>
      <c r="I30" s="64"/>
      <c r="J30" s="32"/>
    </row>
    <row r="31" spans="1:10" s="7" customFormat="1" ht="12.75">
      <c r="A31" s="7" t="s">
        <v>423</v>
      </c>
      <c r="F31" s="7">
        <v>600</v>
      </c>
      <c r="G31" s="7">
        <v>60016</v>
      </c>
      <c r="H31" s="64">
        <v>27500</v>
      </c>
      <c r="I31" s="64">
        <v>0</v>
      </c>
      <c r="J31" s="32">
        <v>0</v>
      </c>
    </row>
    <row r="32" spans="1:10" s="7" customFormat="1" ht="12.75">
      <c r="A32" s="7" t="s">
        <v>424</v>
      </c>
      <c r="H32" s="64"/>
      <c r="I32" s="64"/>
      <c r="J32" s="32"/>
    </row>
    <row r="33" spans="1:10" s="7" customFormat="1" ht="12.75">
      <c r="A33" s="7" t="s">
        <v>425</v>
      </c>
      <c r="F33" s="7">
        <v>600</v>
      </c>
      <c r="G33" s="7">
        <v>60016</v>
      </c>
      <c r="H33" s="64">
        <v>15600</v>
      </c>
      <c r="I33" s="64">
        <v>0</v>
      </c>
      <c r="J33" s="32">
        <v>0</v>
      </c>
    </row>
    <row r="34" spans="1:10" s="7" customFormat="1" ht="12.75">
      <c r="A34" s="7" t="s">
        <v>426</v>
      </c>
      <c r="H34" s="64"/>
      <c r="I34" s="64"/>
      <c r="J34" s="32"/>
    </row>
    <row r="35" spans="1:10" s="7" customFormat="1" ht="12.75">
      <c r="A35" s="7" t="s">
        <v>427</v>
      </c>
      <c r="H35" s="64"/>
      <c r="I35" s="64"/>
      <c r="J35" s="32"/>
    </row>
    <row r="36" spans="1:10" s="7" customFormat="1" ht="12.75">
      <c r="A36" s="7" t="s">
        <v>428</v>
      </c>
      <c r="F36" s="7">
        <v>600</v>
      </c>
      <c r="G36" s="7">
        <v>60095</v>
      </c>
      <c r="H36" s="64">
        <v>10000</v>
      </c>
      <c r="I36" s="64">
        <v>10000</v>
      </c>
      <c r="J36" s="32">
        <f>I36/H36</f>
        <v>1</v>
      </c>
    </row>
    <row r="37" spans="1:10" s="7" customFormat="1" ht="12.75">
      <c r="A37" s="7" t="s">
        <v>429</v>
      </c>
      <c r="H37" s="64"/>
      <c r="I37" s="64"/>
      <c r="J37" s="32"/>
    </row>
    <row r="38" spans="1:10" s="7" customFormat="1" ht="12.75">
      <c r="A38" s="7" t="s">
        <v>430</v>
      </c>
      <c r="H38" s="64"/>
      <c r="I38" s="64"/>
      <c r="J38" s="32"/>
    </row>
    <row r="39" spans="1:10" s="7" customFormat="1" ht="12.75">
      <c r="A39" s="7" t="s">
        <v>431</v>
      </c>
      <c r="F39" s="7">
        <v>700</v>
      </c>
      <c r="G39" s="7">
        <v>70005</v>
      </c>
      <c r="H39" s="64">
        <v>274400</v>
      </c>
      <c r="I39" s="64">
        <v>46.2</v>
      </c>
      <c r="J39" s="32">
        <f>I39/H39</f>
        <v>0.00016836734693877553</v>
      </c>
    </row>
    <row r="40" spans="1:10" s="7" customFormat="1" ht="12.75">
      <c r="A40" s="7" t="s">
        <v>432</v>
      </c>
      <c r="H40" s="64"/>
      <c r="I40" s="64"/>
      <c r="J40" s="32"/>
    </row>
    <row r="41" spans="1:10" s="7" customFormat="1" ht="12.75">
      <c r="A41" s="7" t="s">
        <v>433</v>
      </c>
      <c r="F41" s="7">
        <v>750</v>
      </c>
      <c r="G41" s="7">
        <v>75023</v>
      </c>
      <c r="H41" s="64">
        <v>28486</v>
      </c>
      <c r="I41" s="64">
        <v>28254</v>
      </c>
      <c r="J41" s="32">
        <f>I41/H41</f>
        <v>0.9918556483886821</v>
      </c>
    </row>
    <row r="42" spans="1:10" s="7" customFormat="1" ht="12.75">
      <c r="A42" s="7" t="s">
        <v>434</v>
      </c>
      <c r="H42" s="64"/>
      <c r="I42" s="64"/>
      <c r="J42" s="32"/>
    </row>
    <row r="43" spans="1:10" s="7" customFormat="1" ht="12.75">
      <c r="A43" s="7" t="s">
        <v>435</v>
      </c>
      <c r="H43" s="64"/>
      <c r="I43" s="64"/>
      <c r="J43" s="32"/>
    </row>
    <row r="44" spans="1:10" s="7" customFormat="1" ht="12.75">
      <c r="A44" s="7" t="s">
        <v>436</v>
      </c>
      <c r="F44" s="7">
        <v>750</v>
      </c>
      <c r="G44" s="7">
        <v>75023</v>
      </c>
      <c r="H44" s="64">
        <v>62500</v>
      </c>
      <c r="I44" s="64">
        <v>0</v>
      </c>
      <c r="J44" s="32">
        <v>0</v>
      </c>
    </row>
    <row r="45" spans="1:10" s="7" customFormat="1" ht="12.75">
      <c r="A45" s="7" t="s">
        <v>437</v>
      </c>
      <c r="H45" s="64"/>
      <c r="I45" s="64"/>
      <c r="J45" s="32"/>
    </row>
    <row r="46" spans="1:10" s="7" customFormat="1" ht="12.75">
      <c r="A46" s="7" t="s">
        <v>438</v>
      </c>
      <c r="F46" s="7">
        <v>750</v>
      </c>
      <c r="G46" s="7">
        <v>75075</v>
      </c>
      <c r="H46" s="64">
        <v>5000</v>
      </c>
      <c r="I46" s="64">
        <v>4831.2</v>
      </c>
      <c r="J46" s="32">
        <f>I46/H46</f>
        <v>0.96624</v>
      </c>
    </row>
    <row r="47" spans="8:10" s="7" customFormat="1" ht="12.75">
      <c r="H47" s="64"/>
      <c r="I47" s="64"/>
      <c r="J47" s="32"/>
    </row>
    <row r="48" spans="1:10" s="7" customFormat="1" ht="12.75">
      <c r="A48" s="7" t="s">
        <v>439</v>
      </c>
      <c r="H48" s="64"/>
      <c r="I48" s="64"/>
      <c r="J48" s="32"/>
    </row>
    <row r="49" spans="1:10" s="7" customFormat="1" ht="12.75">
      <c r="A49" s="7" t="s">
        <v>440</v>
      </c>
      <c r="H49" s="64"/>
      <c r="I49" s="64"/>
      <c r="J49" s="32"/>
    </row>
    <row r="50" spans="1:10" s="7" customFormat="1" ht="12.75">
      <c r="A50" s="7" t="s">
        <v>441</v>
      </c>
      <c r="F50" s="7">
        <v>754</v>
      </c>
      <c r="G50" s="7">
        <v>75404</v>
      </c>
      <c r="H50" s="64">
        <v>20000</v>
      </c>
      <c r="I50" s="64">
        <v>0</v>
      </c>
      <c r="J50" s="32">
        <v>0</v>
      </c>
    </row>
    <row r="51" spans="1:10" s="7" customFormat="1" ht="12.75">
      <c r="A51" s="7" t="s">
        <v>442</v>
      </c>
      <c r="H51" s="64"/>
      <c r="I51" s="64"/>
      <c r="J51" s="32"/>
    </row>
    <row r="52" spans="1:10" s="7" customFormat="1" ht="12.75">
      <c r="A52" s="7" t="s">
        <v>412</v>
      </c>
      <c r="F52" s="7">
        <v>754</v>
      </c>
      <c r="G52" s="7">
        <v>75412</v>
      </c>
      <c r="H52" s="64">
        <v>33000</v>
      </c>
      <c r="I52" s="64">
        <v>0</v>
      </c>
      <c r="J52" s="32">
        <v>0</v>
      </c>
    </row>
    <row r="53" spans="8:10" s="7" customFormat="1" ht="12.75">
      <c r="H53" s="64"/>
      <c r="I53" s="64"/>
      <c r="J53" s="32"/>
    </row>
    <row r="54" spans="8:10" s="7" customFormat="1" ht="12.75">
      <c r="H54" s="64"/>
      <c r="I54" s="64"/>
      <c r="J54" s="32"/>
    </row>
    <row r="55" spans="8:10" s="7" customFormat="1" ht="12.75">
      <c r="H55" s="64"/>
      <c r="I55" s="64"/>
      <c r="J55" s="32"/>
    </row>
    <row r="56" spans="1:10" s="7" customFormat="1" ht="12.75">
      <c r="A56" s="7" t="s">
        <v>443</v>
      </c>
      <c r="H56" s="64"/>
      <c r="I56" s="64"/>
      <c r="J56" s="32"/>
    </row>
    <row r="57" spans="1:10" s="7" customFormat="1" ht="12.75">
      <c r="A57" s="7" t="s">
        <v>444</v>
      </c>
      <c r="F57" s="8"/>
      <c r="G57" s="8"/>
      <c r="H57" s="62"/>
      <c r="I57" s="62"/>
      <c r="J57" s="16"/>
    </row>
    <row r="58" spans="1:12" s="8" customFormat="1" ht="12.75">
      <c r="A58" s="7" t="s">
        <v>445</v>
      </c>
      <c r="F58"/>
      <c r="G58"/>
      <c r="H58" s="61"/>
      <c r="I58" s="61"/>
      <c r="J58" s="4"/>
      <c r="K58" s="7"/>
      <c r="L58" s="7"/>
    </row>
    <row r="59" spans="1:12" ht="12.75">
      <c r="A59" s="7" t="s">
        <v>446</v>
      </c>
      <c r="H59" s="61"/>
      <c r="I59" s="61"/>
      <c r="K59" s="7"/>
      <c r="L59" s="7"/>
    </row>
    <row r="60" spans="1:12" ht="12.75">
      <c r="A60" s="7" t="s">
        <v>447</v>
      </c>
      <c r="H60" s="61"/>
      <c r="I60" s="61"/>
      <c r="K60" s="8"/>
      <c r="L60" s="8"/>
    </row>
    <row r="61" spans="1:10" ht="12.75">
      <c r="A61" s="7" t="s">
        <v>448</v>
      </c>
      <c r="F61">
        <v>801</v>
      </c>
      <c r="G61">
        <v>80101</v>
      </c>
      <c r="H61" s="61">
        <v>15000</v>
      </c>
      <c r="I61" s="61">
        <v>14931.58</v>
      </c>
      <c r="J61" s="4">
        <f>I61/H61</f>
        <v>0.9954386666666667</v>
      </c>
    </row>
    <row r="62" spans="1:9" ht="12.75">
      <c r="A62" s="7" t="s">
        <v>449</v>
      </c>
      <c r="H62" s="61"/>
      <c r="I62" s="61"/>
    </row>
    <row r="63" spans="1:10" ht="12.75">
      <c r="A63" s="7" t="s">
        <v>450</v>
      </c>
      <c r="F63">
        <v>801</v>
      </c>
      <c r="G63">
        <v>80101</v>
      </c>
      <c r="H63" s="61">
        <v>21260</v>
      </c>
      <c r="I63" s="61">
        <v>0</v>
      </c>
      <c r="J63" s="4">
        <v>0</v>
      </c>
    </row>
    <row r="64" spans="1:9" ht="12.75">
      <c r="A64" s="7" t="s">
        <v>451</v>
      </c>
      <c r="H64" s="61"/>
      <c r="I64" s="61"/>
    </row>
    <row r="65" spans="1:10" ht="12.75">
      <c r="A65" s="7" t="s">
        <v>452</v>
      </c>
      <c r="F65">
        <v>801</v>
      </c>
      <c r="G65">
        <v>80110</v>
      </c>
      <c r="H65" s="61">
        <v>21260</v>
      </c>
      <c r="I65" s="61">
        <v>0</v>
      </c>
      <c r="J65" s="4">
        <v>0</v>
      </c>
    </row>
    <row r="66" spans="1:9" ht="12.75">
      <c r="A66" s="7" t="s">
        <v>453</v>
      </c>
      <c r="H66" s="61"/>
      <c r="I66" s="61"/>
    </row>
    <row r="67" spans="1:9" ht="12.75">
      <c r="A67" s="7" t="s">
        <v>454</v>
      </c>
      <c r="H67" s="61"/>
      <c r="I67" s="61"/>
    </row>
    <row r="68" spans="1:9" ht="12.75">
      <c r="A68" s="7" t="s">
        <v>455</v>
      </c>
      <c r="H68" s="61"/>
      <c r="I68" s="61"/>
    </row>
    <row r="69" spans="1:9" ht="12.75">
      <c r="A69" s="7" t="s">
        <v>456</v>
      </c>
      <c r="H69" s="61"/>
      <c r="I69" s="61"/>
    </row>
    <row r="70" spans="1:10" ht="12.75">
      <c r="A70" s="7" t="s">
        <v>457</v>
      </c>
      <c r="F70">
        <v>851</v>
      </c>
      <c r="G70">
        <v>85154</v>
      </c>
      <c r="H70" s="61">
        <v>105000</v>
      </c>
      <c r="I70" s="61">
        <v>7.8</v>
      </c>
      <c r="J70" s="4">
        <v>0</v>
      </c>
    </row>
    <row r="71" spans="1:9" ht="12.75">
      <c r="A71" s="7" t="s">
        <v>458</v>
      </c>
      <c r="H71" s="61"/>
      <c r="I71" s="61"/>
    </row>
    <row r="72" spans="1:9" ht="12.75">
      <c r="A72" s="7" t="s">
        <v>459</v>
      </c>
      <c r="H72" s="61"/>
      <c r="I72" s="61"/>
    </row>
    <row r="73" spans="1:9" ht="12.75">
      <c r="A73" s="7" t="s">
        <v>460</v>
      </c>
      <c r="H73" s="61"/>
      <c r="I73" s="61"/>
    </row>
    <row r="74" spans="1:10" ht="12.75">
      <c r="A74" s="7" t="s">
        <v>461</v>
      </c>
      <c r="F74">
        <v>900</v>
      </c>
      <c r="G74">
        <v>90002</v>
      </c>
      <c r="H74" s="61">
        <v>11293</v>
      </c>
      <c r="I74" s="61">
        <v>11292.39</v>
      </c>
      <c r="J74" s="4">
        <f>I74/H74</f>
        <v>0.9999459842380235</v>
      </c>
    </row>
    <row r="75" spans="1:10" ht="12.75">
      <c r="A75" s="7" t="s">
        <v>462</v>
      </c>
      <c r="F75">
        <v>900</v>
      </c>
      <c r="G75">
        <v>90015</v>
      </c>
      <c r="H75" s="61">
        <v>89800</v>
      </c>
      <c r="I75" s="61">
        <v>0</v>
      </c>
      <c r="J75" s="4">
        <v>0</v>
      </c>
    </row>
    <row r="76" spans="1:9" ht="12.75">
      <c r="A76" s="7" t="s">
        <v>463</v>
      </c>
      <c r="H76" s="61"/>
      <c r="I76" s="61"/>
    </row>
    <row r="77" spans="1:10" ht="12.75">
      <c r="A77" s="7" t="s">
        <v>464</v>
      </c>
      <c r="F77">
        <v>921</v>
      </c>
      <c r="G77">
        <v>92109</v>
      </c>
      <c r="H77" s="61">
        <v>100000</v>
      </c>
      <c r="I77" s="61">
        <v>0</v>
      </c>
      <c r="J77" s="4">
        <v>0</v>
      </c>
    </row>
    <row r="78" spans="1:9" ht="12.75">
      <c r="A78" s="7" t="s">
        <v>465</v>
      </c>
      <c r="H78" s="61"/>
      <c r="I78" s="61"/>
    </row>
    <row r="79" spans="1:10" ht="12.75">
      <c r="A79" s="7" t="s">
        <v>466</v>
      </c>
      <c r="F79">
        <v>921</v>
      </c>
      <c r="G79">
        <v>92109</v>
      </c>
      <c r="H79" s="61">
        <v>25800</v>
      </c>
      <c r="I79" s="61">
        <v>25707.83</v>
      </c>
      <c r="J79" s="4">
        <f>I79/H79</f>
        <v>0.9964275193798451</v>
      </c>
    </row>
    <row r="80" spans="1:9" ht="12.75">
      <c r="A80" s="7" t="s">
        <v>467</v>
      </c>
      <c r="H80" s="61"/>
      <c r="I80" s="61"/>
    </row>
    <row r="81" spans="1:10" ht="12.75">
      <c r="A81" s="7" t="s">
        <v>468</v>
      </c>
      <c r="F81">
        <v>921</v>
      </c>
      <c r="G81">
        <v>92109</v>
      </c>
      <c r="H81" s="61">
        <v>15000</v>
      </c>
      <c r="I81" s="61">
        <v>0</v>
      </c>
      <c r="J81" s="4">
        <v>0</v>
      </c>
    </row>
    <row r="82" spans="1:10" ht="12.75">
      <c r="A82" s="7" t="s">
        <v>469</v>
      </c>
      <c r="F82">
        <v>926</v>
      </c>
      <c r="G82">
        <v>92601</v>
      </c>
      <c r="H82" s="61">
        <v>62000</v>
      </c>
      <c r="I82" s="61">
        <v>0</v>
      </c>
      <c r="J82" s="4">
        <v>0</v>
      </c>
    </row>
    <row r="83" spans="1:9" ht="12.75">
      <c r="A83" s="7" t="s">
        <v>470</v>
      </c>
      <c r="H83" s="61"/>
      <c r="I83" s="61"/>
    </row>
    <row r="84" spans="1:10" ht="12.75">
      <c r="A84" s="7" t="s">
        <v>471</v>
      </c>
      <c r="F84">
        <v>926</v>
      </c>
      <c r="G84">
        <v>92601</v>
      </c>
      <c r="H84" s="61">
        <v>4500</v>
      </c>
      <c r="I84" s="61">
        <v>0</v>
      </c>
      <c r="J84" s="4">
        <v>0</v>
      </c>
    </row>
    <row r="85" spans="1:10" ht="12.75">
      <c r="A85" s="7" t="s">
        <v>472</v>
      </c>
      <c r="F85">
        <v>926</v>
      </c>
      <c r="G85">
        <v>92695</v>
      </c>
      <c r="H85" s="61">
        <v>15000</v>
      </c>
      <c r="I85" s="61">
        <v>0</v>
      </c>
      <c r="J85" s="4">
        <v>0</v>
      </c>
    </row>
    <row r="86" spans="1:9" ht="12.75">
      <c r="A86" s="7" t="s">
        <v>478</v>
      </c>
      <c r="H86" s="61"/>
      <c r="I86" s="61"/>
    </row>
    <row r="87" spans="1:9" ht="12.75">
      <c r="A87" s="7" t="s">
        <v>479</v>
      </c>
      <c r="H87" s="61"/>
      <c r="I87" s="61"/>
    </row>
    <row r="88" spans="1:10" ht="12.75">
      <c r="A88" s="7" t="s">
        <v>480</v>
      </c>
      <c r="F88">
        <v>900</v>
      </c>
      <c r="G88">
        <v>90002</v>
      </c>
      <c r="H88" s="61">
        <v>920286</v>
      </c>
      <c r="I88" s="61">
        <v>0</v>
      </c>
      <c r="J88" s="4">
        <v>0</v>
      </c>
    </row>
    <row r="89" spans="1:10" s="78" customFormat="1" ht="12.75">
      <c r="A89" s="78" t="s">
        <v>473</v>
      </c>
      <c r="H89" s="79">
        <f>SUM(H10:H88)</f>
        <v>2741112</v>
      </c>
      <c r="I89" s="79">
        <f>SUM(I10:I88)</f>
        <v>178789.31</v>
      </c>
      <c r="J89" s="80">
        <f>I89/H89</f>
        <v>0.06522510207536211</v>
      </c>
    </row>
    <row r="90" ht="12.75">
      <c r="J90" s="9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J5" sqref="J5"/>
    </sheetView>
  </sheetViews>
  <sheetFormatPr defaultColWidth="9.00390625" defaultRowHeight="12.75"/>
  <cols>
    <col min="1" max="1" width="3.75390625" style="0" customWidth="1"/>
    <col min="2" max="2" width="29.25390625" style="0" customWidth="1"/>
    <col min="3" max="3" width="9.00390625" style="1" customWidth="1"/>
    <col min="4" max="4" width="10.375" style="1" customWidth="1"/>
    <col min="5" max="5" width="10.75390625" style="1" customWidth="1"/>
    <col min="6" max="6" width="10.625" style="1" customWidth="1"/>
    <col min="7" max="7" width="7.75390625" style="0" customWidth="1"/>
  </cols>
  <sheetData>
    <row r="2" spans="1:6" s="95" customFormat="1" ht="18">
      <c r="A2" s="95" t="s">
        <v>282</v>
      </c>
      <c r="C2" s="96"/>
      <c r="D2" s="96"/>
      <c r="E2" s="96"/>
      <c r="F2" s="96"/>
    </row>
    <row r="3" spans="1:6" s="95" customFormat="1" ht="18">
      <c r="A3" s="95" t="s">
        <v>283</v>
      </c>
      <c r="C3" s="96"/>
      <c r="D3" s="96"/>
      <c r="E3" s="96"/>
      <c r="F3" s="96"/>
    </row>
    <row r="4" spans="1:6" s="6" customFormat="1" ht="18">
      <c r="A4" s="6" t="s">
        <v>284</v>
      </c>
      <c r="C4" s="13"/>
      <c r="D4" s="13"/>
      <c r="E4" s="13"/>
      <c r="F4" s="13"/>
    </row>
    <row r="5" spans="1:6" s="6" customFormat="1" ht="18">
      <c r="A5" s="6" t="s">
        <v>285</v>
      </c>
      <c r="C5" s="13"/>
      <c r="D5" s="13"/>
      <c r="E5" s="13"/>
      <c r="F5" s="13"/>
    </row>
    <row r="6" spans="3:6" s="6" customFormat="1" ht="18">
      <c r="C6" s="13"/>
      <c r="D6" s="13"/>
      <c r="E6" s="13"/>
      <c r="F6" s="13"/>
    </row>
    <row r="7" spans="1:6" s="6" customFormat="1" ht="18">
      <c r="A7" s="97"/>
      <c r="C7" s="13"/>
      <c r="D7" s="13"/>
      <c r="E7" s="13"/>
      <c r="F7" s="13"/>
    </row>
    <row r="8" spans="1:7" s="78" customFormat="1" ht="12.75">
      <c r="A8" s="78" t="s">
        <v>298</v>
      </c>
      <c r="C8" s="102"/>
      <c r="D8" s="102" t="s">
        <v>133</v>
      </c>
      <c r="E8" s="98" t="s">
        <v>286</v>
      </c>
      <c r="F8" s="98" t="s">
        <v>288</v>
      </c>
      <c r="G8" s="99" t="s">
        <v>289</v>
      </c>
    </row>
    <row r="9" spans="3:7" ht="12.75">
      <c r="C9" s="103"/>
      <c r="D9" s="103"/>
      <c r="E9" s="98" t="s">
        <v>287</v>
      </c>
      <c r="F9" s="98" t="s">
        <v>12</v>
      </c>
      <c r="G9" s="50" t="s">
        <v>608</v>
      </c>
    </row>
    <row r="10" spans="1:6" s="75" customFormat="1" ht="12.75">
      <c r="A10" s="75" t="s">
        <v>290</v>
      </c>
      <c r="C10" s="113"/>
      <c r="D10" s="113"/>
      <c r="E10" s="101"/>
      <c r="F10" s="101"/>
    </row>
    <row r="11" spans="1:6" s="75" customFormat="1" ht="13.5" customHeight="1">
      <c r="A11" s="75" t="s">
        <v>291</v>
      </c>
      <c r="C11" s="100"/>
      <c r="D11" s="100"/>
      <c r="E11" s="101"/>
      <c r="F11" s="101"/>
    </row>
    <row r="12" spans="1:6" s="75" customFormat="1" ht="12.75" customHeight="1">
      <c r="A12" s="75" t="s">
        <v>293</v>
      </c>
      <c r="C12" s="100"/>
      <c r="D12" s="100"/>
      <c r="E12" s="101"/>
      <c r="F12" s="101"/>
    </row>
    <row r="13" spans="1:4" ht="12.75" customHeight="1">
      <c r="A13" s="75" t="s">
        <v>292</v>
      </c>
      <c r="C13" s="103"/>
      <c r="D13" s="103"/>
    </row>
    <row r="14" spans="1:4" ht="12.75" customHeight="1">
      <c r="A14" s="75" t="s">
        <v>294</v>
      </c>
      <c r="C14" s="103"/>
      <c r="D14" s="103"/>
    </row>
    <row r="15" spans="1:4" ht="12.75">
      <c r="A15" s="75" t="s">
        <v>295</v>
      </c>
      <c r="C15" s="103"/>
      <c r="D15" s="103"/>
    </row>
    <row r="16" spans="1:7" ht="12.75">
      <c r="A16" s="75" t="s">
        <v>296</v>
      </c>
      <c r="C16" s="104" t="s">
        <v>630</v>
      </c>
      <c r="D16" s="104" t="s">
        <v>297</v>
      </c>
      <c r="E16" s="61">
        <v>10000</v>
      </c>
      <c r="F16" s="61">
        <v>0</v>
      </c>
      <c r="G16" s="27">
        <v>0</v>
      </c>
    </row>
    <row r="18" spans="3:6" s="8" customFormat="1" ht="12.75">
      <c r="C18" s="11"/>
      <c r="D18" s="11"/>
      <c r="E18" s="11"/>
      <c r="F18" s="11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36"/>
  <sheetViews>
    <sheetView workbookViewId="0" topLeftCell="A10">
      <selection activeCell="I32" sqref="I32"/>
    </sheetView>
  </sheetViews>
  <sheetFormatPr defaultColWidth="9.00390625" defaultRowHeight="12.75"/>
  <cols>
    <col min="6" max="6" width="6.375" style="0" customWidth="1"/>
    <col min="7" max="7" width="12.875" style="1" customWidth="1"/>
    <col min="8" max="8" width="11.375" style="1" customWidth="1"/>
    <col min="9" max="9" width="8.625" style="20" customWidth="1"/>
  </cols>
  <sheetData>
    <row r="3" spans="1:14" s="9" customFormat="1" ht="18">
      <c r="A3" s="9" t="s">
        <v>742</v>
      </c>
      <c r="G3" s="13"/>
      <c r="H3" s="13"/>
      <c r="I3" s="17"/>
      <c r="N3" s="9" t="s">
        <v>56</v>
      </c>
    </row>
    <row r="4" spans="1:9" s="9" customFormat="1" ht="18">
      <c r="A4" s="9" t="s">
        <v>626</v>
      </c>
      <c r="G4" s="13"/>
      <c r="H4" s="13"/>
      <c r="I4" s="17"/>
    </row>
    <row r="5" spans="1:9" s="9" customFormat="1" ht="18">
      <c r="A5" s="9" t="s">
        <v>676</v>
      </c>
      <c r="G5" s="13"/>
      <c r="H5" s="13"/>
      <c r="I5" s="17"/>
    </row>
    <row r="6" spans="1:9" s="7" customFormat="1" ht="12.75">
      <c r="A6" s="7" t="s">
        <v>577</v>
      </c>
      <c r="G6" s="15"/>
      <c r="H6" s="15"/>
      <c r="I6" s="18"/>
    </row>
    <row r="7" spans="7:9" s="7" customFormat="1" ht="12.75">
      <c r="G7" s="15"/>
      <c r="H7" s="15"/>
      <c r="I7" s="18"/>
    </row>
    <row r="8" spans="1:9" s="12" customFormat="1" ht="12.75">
      <c r="A8" s="12" t="s">
        <v>526</v>
      </c>
      <c r="G8" s="10" t="s">
        <v>530</v>
      </c>
      <c r="H8" s="10" t="s">
        <v>585</v>
      </c>
      <c r="I8" s="19" t="s">
        <v>531</v>
      </c>
    </row>
    <row r="9" spans="7:9" s="5" customFormat="1" ht="12.75">
      <c r="G9" s="41" t="s">
        <v>352</v>
      </c>
      <c r="H9" s="41" t="s">
        <v>352</v>
      </c>
      <c r="I9" s="19" t="s">
        <v>527</v>
      </c>
    </row>
    <row r="10" spans="7:9" s="5" customFormat="1" ht="12.75">
      <c r="G10" s="41"/>
      <c r="H10" s="41"/>
      <c r="I10" s="19"/>
    </row>
    <row r="11" spans="7:9" s="5" customFormat="1" ht="12.75">
      <c r="G11" s="41"/>
      <c r="H11" s="41"/>
      <c r="I11" s="19"/>
    </row>
    <row r="12" spans="3:9" s="5" customFormat="1" ht="12.75">
      <c r="C12" s="5" t="s">
        <v>584</v>
      </c>
      <c r="G12" s="63">
        <v>14326.53</v>
      </c>
      <c r="H12" s="63">
        <v>14326.53</v>
      </c>
      <c r="I12" s="19">
        <f>H12/G12</f>
        <v>1</v>
      </c>
    </row>
    <row r="13" spans="1:9" s="5" customFormat="1" ht="12.75">
      <c r="A13" s="42">
        <v>900</v>
      </c>
      <c r="C13" s="5" t="s">
        <v>586</v>
      </c>
      <c r="G13" s="63"/>
      <c r="H13" s="63"/>
      <c r="I13" s="19"/>
    </row>
    <row r="14" spans="3:9" s="5" customFormat="1" ht="12.75">
      <c r="C14" s="5" t="s">
        <v>587</v>
      </c>
      <c r="G14" s="63">
        <f>SUM(G16)</f>
        <v>6000</v>
      </c>
      <c r="H14" s="63">
        <f>SUM(H16)</f>
        <v>2954.26</v>
      </c>
      <c r="I14" s="19">
        <f>H14/G14</f>
        <v>0.4923766666666667</v>
      </c>
    </row>
    <row r="15" spans="1:9" s="5" customFormat="1" ht="12.75">
      <c r="A15" s="112" t="s">
        <v>589</v>
      </c>
      <c r="B15" s="112"/>
      <c r="C15" s="112"/>
      <c r="D15" s="112"/>
      <c r="E15" s="112"/>
      <c r="F15" s="112"/>
      <c r="G15" s="63"/>
      <c r="H15" s="63"/>
      <c r="I15" s="19"/>
    </row>
    <row r="16" spans="3:9" s="5" customFormat="1" ht="12.75">
      <c r="C16" s="5" t="s">
        <v>588</v>
      </c>
      <c r="G16" s="63">
        <f>SUM(G17)</f>
        <v>6000</v>
      </c>
      <c r="H16" s="63">
        <f>SUM(H17)</f>
        <v>2954.26</v>
      </c>
      <c r="I16" s="19">
        <f>H16/G16</f>
        <v>0.4923766666666667</v>
      </c>
    </row>
    <row r="17" spans="1:9" s="7" customFormat="1" ht="12.75">
      <c r="A17" s="7" t="s">
        <v>57</v>
      </c>
      <c r="B17" s="48"/>
      <c r="G17" s="64">
        <v>6000</v>
      </c>
      <c r="H17" s="64">
        <v>2954.26</v>
      </c>
      <c r="I17" s="18">
        <f>H17/G17</f>
        <v>0.4923766666666667</v>
      </c>
    </row>
    <row r="18" spans="7:9" s="5" customFormat="1" ht="12.75">
      <c r="G18" s="63"/>
      <c r="H18" s="63"/>
      <c r="I18" s="19"/>
    </row>
    <row r="19" spans="7:9" s="5" customFormat="1" ht="12.75">
      <c r="G19" s="63"/>
      <c r="H19" s="63"/>
      <c r="I19" s="19"/>
    </row>
    <row r="20" spans="1:9" s="8" customFormat="1" ht="12.75">
      <c r="A20" s="8" t="s">
        <v>525</v>
      </c>
      <c r="G20" s="62">
        <f>SUM(G14,G12)</f>
        <v>20326.53</v>
      </c>
      <c r="H20" s="62">
        <f>SUM(H12,H14)</f>
        <v>17280.79</v>
      </c>
      <c r="I20" s="21">
        <f>H20/G20</f>
        <v>0.8501593729967684</v>
      </c>
    </row>
    <row r="21" spans="7:8" ht="12.75">
      <c r="G21" s="61"/>
      <c r="H21" s="61"/>
    </row>
    <row r="22" spans="7:8" ht="12.75">
      <c r="G22" s="61"/>
      <c r="H22" s="61"/>
    </row>
    <row r="24" spans="1:9" s="45" customFormat="1" ht="18">
      <c r="A24" s="9" t="s">
        <v>1</v>
      </c>
      <c r="B24" s="9"/>
      <c r="C24" s="9"/>
      <c r="D24" s="9"/>
      <c r="E24" s="9"/>
      <c r="F24" s="9"/>
      <c r="G24" s="46"/>
      <c r="H24" s="46"/>
      <c r="I24" s="49"/>
    </row>
    <row r="25" spans="1:9" s="45" customFormat="1" ht="18">
      <c r="A25" s="45" t="s">
        <v>627</v>
      </c>
      <c r="G25" s="46"/>
      <c r="H25" s="46"/>
      <c r="I25" s="49"/>
    </row>
    <row r="26" spans="1:9" s="45" customFormat="1" ht="18">
      <c r="A26" s="45" t="s">
        <v>677</v>
      </c>
      <c r="G26" s="46"/>
      <c r="H26" s="46"/>
      <c r="I26" s="49"/>
    </row>
    <row r="27" spans="7:9" s="7" customFormat="1" ht="12.75">
      <c r="G27" s="15"/>
      <c r="H27" s="15"/>
      <c r="I27" s="18"/>
    </row>
    <row r="28" spans="1:9" s="5" customFormat="1" ht="12.75">
      <c r="A28" s="5" t="s">
        <v>528</v>
      </c>
      <c r="G28" s="10" t="s">
        <v>529</v>
      </c>
      <c r="H28" s="10" t="s">
        <v>585</v>
      </c>
      <c r="I28" s="19" t="s">
        <v>531</v>
      </c>
    </row>
    <row r="29" spans="7:9" s="5" customFormat="1" ht="12.75">
      <c r="G29" s="41" t="s">
        <v>352</v>
      </c>
      <c r="H29" s="41" t="s">
        <v>352</v>
      </c>
      <c r="I29" s="19" t="s">
        <v>527</v>
      </c>
    </row>
    <row r="30" spans="7:9" s="5" customFormat="1" ht="12.75">
      <c r="G30" s="63"/>
      <c r="H30" s="63"/>
      <c r="I30" s="19"/>
    </row>
    <row r="31" spans="1:9" s="5" customFormat="1" ht="12.75">
      <c r="A31" s="42">
        <v>900</v>
      </c>
      <c r="C31" s="5" t="s">
        <v>598</v>
      </c>
      <c r="G31" s="63"/>
      <c r="H31" s="63"/>
      <c r="I31" s="43"/>
    </row>
    <row r="32" spans="3:13" s="5" customFormat="1" ht="12.75">
      <c r="C32" s="5" t="s">
        <v>599</v>
      </c>
      <c r="G32" s="62">
        <f>SUM(G35:G36)</f>
        <v>20326.53</v>
      </c>
      <c r="H32" s="62">
        <f>SUM(H34)</f>
        <v>12654.4</v>
      </c>
      <c r="I32" s="90">
        <f>H32/G32</f>
        <v>0.6225558420448547</v>
      </c>
      <c r="M32" s="10"/>
    </row>
    <row r="33" spans="1:9" s="5" customFormat="1" ht="12.75">
      <c r="A33" s="112" t="s">
        <v>600</v>
      </c>
      <c r="B33" s="112"/>
      <c r="C33" s="112"/>
      <c r="D33" s="112"/>
      <c r="E33" s="112"/>
      <c r="F33" s="112"/>
      <c r="G33" s="63"/>
      <c r="H33" s="63"/>
      <c r="I33" s="19"/>
    </row>
    <row r="34" spans="3:9" s="5" customFormat="1" ht="12.75">
      <c r="C34" s="5" t="s">
        <v>601</v>
      </c>
      <c r="G34" s="63">
        <f>SUM(G35,G36)</f>
        <v>20326.53</v>
      </c>
      <c r="H34" s="63">
        <f>SUM(H35,H36)</f>
        <v>12654.4</v>
      </c>
      <c r="I34" s="53">
        <f>H34/G34</f>
        <v>0.6225558420448547</v>
      </c>
    </row>
    <row r="35" spans="1:9" s="7" customFormat="1" ht="12.75">
      <c r="A35" s="7" t="s">
        <v>4</v>
      </c>
      <c r="G35" s="64">
        <v>19326.53</v>
      </c>
      <c r="H35" s="64">
        <v>12561.4</v>
      </c>
      <c r="I35" s="89">
        <f>H35/G35</f>
        <v>0.6499563035889009</v>
      </c>
    </row>
    <row r="36" spans="1:9" s="7" customFormat="1" ht="12.75">
      <c r="A36" s="7" t="s">
        <v>2</v>
      </c>
      <c r="C36" s="5"/>
      <c r="G36" s="64">
        <v>1000</v>
      </c>
      <c r="H36" s="64">
        <v>93</v>
      </c>
      <c r="I36" s="18">
        <f>H36/G36</f>
        <v>0.093</v>
      </c>
    </row>
  </sheetData>
  <mergeCells count="2">
    <mergeCell ref="A15:F15"/>
    <mergeCell ref="A33:F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J27"/>
  <sheetViews>
    <sheetView workbookViewId="0" topLeftCell="A4">
      <selection activeCell="L19" sqref="L19"/>
    </sheetView>
  </sheetViews>
  <sheetFormatPr defaultColWidth="9.00390625" defaultRowHeight="12.75"/>
  <cols>
    <col min="7" max="8" width="9.125" style="1" customWidth="1"/>
  </cols>
  <sheetData>
    <row r="5" spans="1:10" ht="18">
      <c r="A5" s="9" t="s">
        <v>3</v>
      </c>
      <c r="B5" s="9"/>
      <c r="C5" s="9"/>
      <c r="D5" s="9"/>
      <c r="E5" s="9"/>
      <c r="F5" s="9"/>
      <c r="G5" s="13"/>
      <c r="H5" s="13"/>
      <c r="I5" s="33"/>
      <c r="J5" s="9"/>
    </row>
    <row r="6" spans="1:10" ht="18">
      <c r="A6" s="9" t="s">
        <v>624</v>
      </c>
      <c r="B6" s="9"/>
      <c r="C6" s="9"/>
      <c r="D6" s="9"/>
      <c r="E6" s="9"/>
      <c r="F6" s="9"/>
      <c r="G6" s="13"/>
      <c r="H6" s="13"/>
      <c r="I6" s="33"/>
      <c r="J6" s="9"/>
    </row>
    <row r="7" spans="1:10" ht="18">
      <c r="A7" s="9" t="s">
        <v>625</v>
      </c>
      <c r="B7" s="9"/>
      <c r="C7" s="9"/>
      <c r="D7" s="9"/>
      <c r="E7" s="9"/>
      <c r="F7" s="9"/>
      <c r="G7" s="13"/>
      <c r="H7" s="13"/>
      <c r="I7" s="33"/>
      <c r="J7" s="9"/>
    </row>
    <row r="8" spans="1:10" ht="18">
      <c r="A8" s="9" t="s">
        <v>678</v>
      </c>
      <c r="B8" s="9"/>
      <c r="C8" s="9"/>
      <c r="D8" s="9"/>
      <c r="E8" s="9"/>
      <c r="F8" s="9"/>
      <c r="G8" s="13"/>
      <c r="H8" s="13"/>
      <c r="I8" s="33"/>
      <c r="J8" s="9"/>
    </row>
    <row r="9" ht="12.75">
      <c r="I9" s="4"/>
    </row>
    <row r="10" ht="12.75">
      <c r="I10" s="4"/>
    </row>
    <row r="11" ht="12.75">
      <c r="I11" s="4"/>
    </row>
    <row r="12" spans="1:9" ht="12.75">
      <c r="A12" s="38" t="s">
        <v>602</v>
      </c>
      <c r="B12" s="38" t="s">
        <v>603</v>
      </c>
      <c r="E12" s="5" t="s">
        <v>604</v>
      </c>
      <c r="F12" s="5" t="s">
        <v>605</v>
      </c>
      <c r="G12" s="10" t="s">
        <v>606</v>
      </c>
      <c r="H12" s="10" t="s">
        <v>585</v>
      </c>
      <c r="I12" s="24" t="s">
        <v>607</v>
      </c>
    </row>
    <row r="13" spans="7:10" ht="12.75">
      <c r="G13" s="39" t="s">
        <v>23</v>
      </c>
      <c r="H13" s="40" t="s">
        <v>23</v>
      </c>
      <c r="I13" s="44" t="s">
        <v>608</v>
      </c>
      <c r="J13" s="5"/>
    </row>
    <row r="14" spans="1:9" ht="12.75">
      <c r="A14" s="5"/>
      <c r="F14" s="5"/>
      <c r="I14" s="4"/>
    </row>
    <row r="15" spans="1:9" ht="12.75">
      <c r="A15" s="37" t="s">
        <v>583</v>
      </c>
      <c r="B15" s="5" t="s">
        <v>591</v>
      </c>
      <c r="E15" s="74">
        <v>750</v>
      </c>
      <c r="F15" s="5">
        <v>75075</v>
      </c>
      <c r="G15" s="63">
        <f>SUM(G19)</f>
        <v>5500</v>
      </c>
      <c r="H15" s="63">
        <f>SUM(H19)</f>
        <v>0</v>
      </c>
      <c r="I15" s="24">
        <v>0</v>
      </c>
    </row>
    <row r="16" spans="2:9" ht="12.75">
      <c r="B16" s="5" t="s">
        <v>592</v>
      </c>
      <c r="I16" s="4"/>
    </row>
    <row r="17" spans="1:9" ht="12.75">
      <c r="A17" t="s">
        <v>593</v>
      </c>
      <c r="I17" s="4"/>
    </row>
    <row r="18" spans="1:9" ht="12.75">
      <c r="A18" t="s">
        <v>594</v>
      </c>
      <c r="I18" s="4"/>
    </row>
    <row r="19" spans="1:9" ht="12.75">
      <c r="A19" t="s">
        <v>595</v>
      </c>
      <c r="E19">
        <v>750</v>
      </c>
      <c r="F19">
        <v>75075</v>
      </c>
      <c r="G19" s="61">
        <v>5500</v>
      </c>
      <c r="H19" s="61">
        <v>0</v>
      </c>
      <c r="I19" s="4">
        <v>0</v>
      </c>
    </row>
    <row r="20" spans="1:9" ht="12.75">
      <c r="A20" s="38" t="s">
        <v>590</v>
      </c>
      <c r="B20" s="5" t="s">
        <v>609</v>
      </c>
      <c r="I20" s="4"/>
    </row>
    <row r="21" spans="2:9" ht="12.75">
      <c r="B21" s="5" t="s">
        <v>610</v>
      </c>
      <c r="E21" s="5">
        <v>926</v>
      </c>
      <c r="F21" s="5">
        <v>92605</v>
      </c>
      <c r="G21" s="63">
        <f>SUM(G23,G25)</f>
        <v>61100</v>
      </c>
      <c r="H21" s="63">
        <f>SUM(H23,H25)</f>
        <v>32100</v>
      </c>
      <c r="I21" s="24">
        <f>H21/G21</f>
        <v>0.5253682487725041</v>
      </c>
    </row>
    <row r="22" spans="2:9" ht="12.75">
      <c r="B22" s="7" t="s">
        <v>617</v>
      </c>
      <c r="G22" s="61"/>
      <c r="H22" s="61"/>
      <c r="I22" s="4"/>
    </row>
    <row r="23" spans="2:9" ht="12.75">
      <c r="B23" s="7" t="s">
        <v>611</v>
      </c>
      <c r="E23">
        <v>926</v>
      </c>
      <c r="F23">
        <v>92605</v>
      </c>
      <c r="G23" s="61">
        <v>58000</v>
      </c>
      <c r="H23" s="61">
        <v>29000</v>
      </c>
      <c r="I23" s="4">
        <f>H23/G23</f>
        <v>0.5</v>
      </c>
    </row>
    <row r="24" ht="12.75">
      <c r="A24" t="s">
        <v>541</v>
      </c>
    </row>
    <row r="25" spans="1:9" ht="12.75">
      <c r="A25" t="s">
        <v>542</v>
      </c>
      <c r="E25">
        <v>926</v>
      </c>
      <c r="F25">
        <v>92605</v>
      </c>
      <c r="G25" s="61">
        <v>3100</v>
      </c>
      <c r="H25" s="61">
        <v>3100</v>
      </c>
      <c r="I25" s="4">
        <f>H25/G25</f>
        <v>1</v>
      </c>
    </row>
    <row r="27" spans="2:9" s="5" customFormat="1" ht="12.75">
      <c r="B27" s="5" t="s">
        <v>596</v>
      </c>
      <c r="G27" s="63">
        <f>SUM(G15,G21)</f>
        <v>66600</v>
      </c>
      <c r="H27" s="63">
        <f>SUM(H15,H21)</f>
        <v>32100</v>
      </c>
      <c r="I27" s="24">
        <f>H27/G27</f>
        <v>0.481981981981982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K11" sqref="K11"/>
    </sheetView>
  </sheetViews>
  <sheetFormatPr defaultColWidth="9.00390625" defaultRowHeight="12.75"/>
  <cols>
    <col min="1" max="1" width="5.25390625" style="0" customWidth="1"/>
  </cols>
  <sheetData>
    <row r="2" s="105" customFormat="1" ht="15.75">
      <c r="A2" s="105" t="s">
        <v>300</v>
      </c>
    </row>
    <row r="3" s="105" customFormat="1" ht="15.75">
      <c r="A3" s="105" t="s">
        <v>299</v>
      </c>
    </row>
    <row r="4" s="105" customFormat="1" ht="15.75">
      <c r="A4" s="105" t="s">
        <v>301</v>
      </c>
    </row>
    <row r="5" s="105" customFormat="1" ht="15.75">
      <c r="A5" s="105" t="s">
        <v>302</v>
      </c>
    </row>
    <row r="6" s="105" customFormat="1" ht="15.75"/>
    <row r="7" s="105" customFormat="1" ht="15.75"/>
    <row r="10" spans="1:9" ht="15.75">
      <c r="A10" s="105" t="s">
        <v>602</v>
      </c>
      <c r="B10" s="105" t="s">
        <v>603</v>
      </c>
      <c r="C10" s="105"/>
      <c r="D10" s="78"/>
      <c r="E10" s="106" t="s">
        <v>604</v>
      </c>
      <c r="F10" s="106" t="s">
        <v>133</v>
      </c>
      <c r="G10" s="106" t="s">
        <v>286</v>
      </c>
      <c r="H10" s="106" t="s">
        <v>580</v>
      </c>
      <c r="I10" s="106" t="s">
        <v>136</v>
      </c>
    </row>
    <row r="11" spans="5:9" ht="12.75">
      <c r="E11" s="107"/>
      <c r="F11" s="107"/>
      <c r="G11" s="106" t="s">
        <v>287</v>
      </c>
      <c r="H11" s="106" t="s">
        <v>303</v>
      </c>
      <c r="I11" s="106" t="s">
        <v>608</v>
      </c>
    </row>
    <row r="14" ht="12.75">
      <c r="A14" t="s">
        <v>304</v>
      </c>
    </row>
    <row r="15" ht="12.75">
      <c r="A15" t="s">
        <v>305</v>
      </c>
    </row>
    <row r="16" spans="1:9" ht="12.75">
      <c r="A16" t="s">
        <v>306</v>
      </c>
      <c r="E16">
        <v>801</v>
      </c>
      <c r="F16">
        <v>80104</v>
      </c>
      <c r="G16" s="61">
        <v>10000</v>
      </c>
      <c r="H16" s="61">
        <v>0</v>
      </c>
      <c r="I16" s="27"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Jakubina</cp:lastModifiedBy>
  <cp:lastPrinted>2008-08-13T12:30:48Z</cp:lastPrinted>
  <dcterms:created xsi:type="dcterms:W3CDTF">1997-02-26T13:46:56Z</dcterms:created>
  <dcterms:modified xsi:type="dcterms:W3CDTF">2008-12-16T09:31:30Z</dcterms:modified>
  <cp:category/>
  <cp:version/>
  <cp:contentType/>
  <cp:contentStatus/>
</cp:coreProperties>
</file>